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贵安乡镇" sheetId="1" r:id="rId1"/>
  </sheets>
  <definedNames>
    <definedName name="_xlnm._FilterDatabase" localSheetId="0" hidden="1">贵安乡镇!$A$2:$Z$48</definedName>
    <definedName name="_xlnm.Print_Titles" localSheetId="0">贵安乡镇!$1:$4</definedName>
    <definedName name="_xlnm.Print_Area" localSheetId="0">贵安乡镇!$A$1:$Z$17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<sst xmlns="http://schemas.openxmlformats.org/spreadsheetml/2006/main" count="484" uniqueCount="216">
  <si>
    <t xml:space="preserve">贵安新区2022-2024年巩固拓展脱贫攻坚成果同乡村振兴有效衔接项目库清单 </t>
  </si>
  <si>
    <t>序号</t>
  </si>
  <si>
    <t>乡</t>
  </si>
  <si>
    <t>村</t>
  </si>
  <si>
    <t>项目名称</t>
  </si>
  <si>
    <t>项目
类别</t>
  </si>
  <si>
    <t>建设
性质</t>
  </si>
  <si>
    <t>实施
地点</t>
  </si>
  <si>
    <t>拟实施年度</t>
  </si>
  <si>
    <t>实施期限（时间进度）</t>
  </si>
  <si>
    <t>项目主管部门（责任单位）</t>
  </si>
  <si>
    <t>建设内容及规模
（建设任务）</t>
  </si>
  <si>
    <t>资金规模和筹资方式（万元）</t>
  </si>
  <si>
    <t>受益对象</t>
  </si>
  <si>
    <t>绩效目标</t>
  </si>
  <si>
    <t>利益联结机制</t>
  </si>
  <si>
    <t>补充说明</t>
  </si>
  <si>
    <t>入库计划情况</t>
  </si>
  <si>
    <t>小计</t>
  </si>
  <si>
    <t>财政专项扶贫资金</t>
  </si>
  <si>
    <t>整合涉农资金</t>
  </si>
  <si>
    <t>其他
资金（项目管理费）</t>
  </si>
  <si>
    <t>其中：脱贫户</t>
  </si>
  <si>
    <t>总产值
（万元）</t>
  </si>
  <si>
    <t>实现总利润（万元）</t>
  </si>
  <si>
    <t>户均
增收（元）</t>
  </si>
  <si>
    <t>联结方式</t>
  </si>
  <si>
    <t>带动成效</t>
  </si>
  <si>
    <t>户</t>
  </si>
  <si>
    <t>人</t>
  </si>
  <si>
    <t>马场镇</t>
  </si>
  <si>
    <t>四村村</t>
  </si>
  <si>
    <t>贵安新区马场镇产业项目2022年茶叶种植项目</t>
  </si>
  <si>
    <t>产业项目</t>
  </si>
  <si>
    <t>新建</t>
  </si>
  <si>
    <t>2022年1-12月</t>
  </si>
  <si>
    <t>马场人民政府</t>
  </si>
  <si>
    <t>扩种茶叶200亩，涉及小坝洋、大坝洋、龙井、山岔田。</t>
  </si>
  <si>
    <t>合作社牵头，农户直接参与项目实施，通过产品销售进行利益分配</t>
  </si>
  <si>
    <t>可带动全村所有种茶农户参与种植、管理、采摘和加工</t>
  </si>
  <si>
    <t>以合作社牵头组织栽种，分户管理，三年后投产由合作社统一收购茶青进行加工、包装出售。茶农通过茶青销售增收。</t>
  </si>
  <si>
    <t>拟纳入2022年项目库</t>
  </si>
  <si>
    <t>贵安新区马场镇产业项目2022年辣椒种植项目</t>
  </si>
  <si>
    <t>以四村为核心，发动周边种植辣椒860亩，配套烘干线1套、冷库1个。</t>
  </si>
  <si>
    <t>公司加农户实行传统与科技结合推行绿色化产业。提升地方农产品影响力，形成可持续发展产业。</t>
  </si>
  <si>
    <t>提升品牌效率、探索订单农业和深加工结合</t>
  </si>
  <si>
    <t>以合作社牵头组织栽种，分户管理，统一技术指导，统一收购及加工，种植农户通过种植获得项目补助，通过销售获得种植效益，达到增收目的。</t>
  </si>
  <si>
    <t>新寨村</t>
  </si>
  <si>
    <t>贵安新区马场镇产业项目2022年豇豆种植项目</t>
  </si>
  <si>
    <t>马场镇人民政府</t>
  </si>
  <si>
    <t>地膜覆盖种植豇豆300亩，转运场地平整900平方米，新建管理用房60平方米（含清洗、包装、储存设备）</t>
  </si>
  <si>
    <t>以合作社牵头，通过合作社+农户方式落实</t>
  </si>
  <si>
    <t>提升基本农田的耕作效益</t>
  </si>
  <si>
    <t>鱼雅村</t>
  </si>
  <si>
    <t>贵安新区马场镇产业项目2022年鱼雅村茶叶种植项目</t>
  </si>
  <si>
    <t>计划新植茶园400亩，配套生产工具10套，建设管理用房120平方米。</t>
  </si>
  <si>
    <t>滥坝村</t>
  </si>
  <si>
    <t>贵安新区马场镇产业项目2022年
蔬菜大棚建设项目</t>
  </si>
  <si>
    <t>2023年1-12月</t>
  </si>
  <si>
    <r>
      <rPr>
        <sz val="8"/>
        <color theme="1"/>
        <rFont val="仿宋_GB2312"/>
        <charset val="134"/>
      </rPr>
      <t>新建蔬菜大棚10000平方米，新增成品集装箱管理用房30平方米，新增成品集装箱储藏室18平方米，平整蔬菜转运场地300平方米，新建遮雨钢架大棚100</t>
    </r>
    <r>
      <rPr>
        <sz val="8"/>
        <color theme="1"/>
        <rFont val="宋体"/>
        <charset val="134"/>
      </rPr>
      <t>㎡</t>
    </r>
  </si>
  <si>
    <t>补助村集体合作社发展核心示范蔬菜产业，分红到脱贫户及发展村集体经济</t>
  </si>
  <si>
    <t>发展蔬菜种植及推动订单农业发展，带动农户增收。</t>
  </si>
  <si>
    <t>拟纳入2023年项目库</t>
  </si>
  <si>
    <t>贵安新区马场镇产业项目2022年食用菌种植基地项目</t>
  </si>
  <si>
    <t>2024年1-12月</t>
  </si>
  <si>
    <t>四村村发展林下种植竹荪等食用菌种植60亩</t>
  </si>
  <si>
    <t>利用公司加合作社加农户模式，实现产供销统一收购，线上线下网络化营销，统一管理。打造特色产业</t>
  </si>
  <si>
    <t>利用空闲土地荒山、林下，进行仿野生生态绿色种植</t>
  </si>
  <si>
    <t>拟纳入2024年项目库</t>
  </si>
  <si>
    <t>贵安新区马场镇村基础设施项目2022年机耕道建设项目</t>
  </si>
  <si>
    <t>基础设施</t>
  </si>
  <si>
    <t>修建机耕4条共3.3公里，宽3.米，厚0.15米</t>
  </si>
  <si>
    <t>——</t>
  </si>
  <si>
    <t>贵安新区马场镇产业项目2023年魔芋种植项目</t>
  </si>
  <si>
    <t>四村村魔芋种植60亩</t>
  </si>
  <si>
    <t>利用公司加合作社加农户模式，实现产供销统一收购，统一管理，增加收入</t>
  </si>
  <si>
    <t>利用空闲地、玉米高秆农作物套种，增加收益</t>
  </si>
  <si>
    <t>贵安新区马场镇村基础设施项目2023年四村村沟渠修建</t>
  </si>
  <si>
    <t>山岔田--羊角寨3千米、大石坡--小长坡1.8千米、白泥田--水落洞1千米、杨柳冲至下坝3千米，沟渠合计7.8千米。</t>
  </si>
  <si>
    <t>贵安新区马场镇产业项目2023年鱼雅村灌溉沟渠项目</t>
  </si>
  <si>
    <t>预计新增修建灌溉沟渠长度约4Km左右。</t>
  </si>
  <si>
    <t>贵安新区马场镇村基础设施项目2024年四村村机耕道建设项目</t>
  </si>
  <si>
    <t>新建机耕道长7.7公里，宽3.5米，厚0.15米的机耕道，地点涉及龙井、大长坡、小青山、小坝洋、哑吧田。</t>
  </si>
  <si>
    <t>贵安新区马场镇产业项目2024年林下养殖项目</t>
  </si>
  <si>
    <t>流转闲置土地发展林下生态养殖家禽20000羽，建设鸡舍6栋，建设粪污堆积大棚100平方米，建设管理房30平方米，建设储存大棚120平方米。</t>
  </si>
  <si>
    <t>利用公司加合作社加农户模式，实现产供销统一收购，线上线下网络化营销，统一管理。</t>
  </si>
  <si>
    <t>新院村</t>
  </si>
  <si>
    <t>贵安新区马场镇村基础设施项目2024年新院村机耕道建设项目</t>
  </si>
  <si>
    <t>修建机耕道长3.7公里3条，宽3.5米，厚0.15米</t>
  </si>
  <si>
    <t>党武街道办事处</t>
  </si>
  <si>
    <t>葵林村</t>
  </si>
  <si>
    <t>党武街道产业项目2023年葵林村蔬菜现代化育苗体系建设项目</t>
  </si>
  <si>
    <t>产业发展</t>
  </si>
  <si>
    <t xml:space="preserve">1.2023年1月：项目前期宣传发动，完成项目选址，确定利益联结机制，进行项目申报；
2.2023年2月至4月：完成项目实施方案，项目招投标等各项工作；
3.2023年4月至8月：组织项目施工，全面完成项目建设任务，开展初步验收；
4. 2023年8月至9月：项目总结，效益评估，总体验收；
5.  2023年9月至10月：对项目各项绩效指标进行自评，完成自评报告。
</t>
  </si>
  <si>
    <t>建设3亩标准化、现代化育苗中心，为全镇蔬菜、辣椒集中供苗。</t>
  </si>
  <si>
    <t>党武街道基础设施项目葵林村机耕道建设项目</t>
  </si>
  <si>
    <t>葵林村一二三四五组</t>
  </si>
  <si>
    <t>1.2024年1月：撰写项目建议书，进行项目申报；
2.  2024年2月至3月：完成项目实施方案，项目招投标等各项工作；
3.2024年3月至10月：组织项目施工，全面完成项目建设任务，开展初步验收；
4. 2024年10月至11月：项目总结，总体验收；
5.  2024年12月底：项目资料完善归档</t>
  </si>
  <si>
    <t>机耕道建设：长2000米、宽3.5米、高0.15米</t>
  </si>
  <si>
    <t>曹家庄村</t>
  </si>
  <si>
    <t>党武街道基础设施项目机耕道建设项目</t>
  </si>
  <si>
    <t>1.一组球场牛丫土2.对门至看羊坡3.杨梅树</t>
  </si>
  <si>
    <t>1.2023年1月：撰写项目建议书，进行项目申报；
2. 2023年2月至3月：完成项目实施方案，项目招投标等各项工作；
3.2023年3月至10月：组织项目施工，全面完成项目建设任务，开展初步验收；
4. 2023年10月至11月：项目总结，总体验收；
5. 2023年12月底：项目资料完善归档</t>
  </si>
  <si>
    <t>长2000米，宽3-3.5米，高0.15米</t>
  </si>
  <si>
    <t>237？</t>
  </si>
  <si>
    <t>950？</t>
  </si>
  <si>
    <t>69？</t>
  </si>
  <si>
    <t>236？</t>
  </si>
  <si>
    <t>四季田园提升改造项目（休闲农业）</t>
  </si>
  <si>
    <t xml:space="preserve">1.2023年1月：项目前期宣传发动，完成项目选址，确定利益联结机制，进行项目申报；
2.2023年2月至4月：完成项目实施方案，项目招投标等各项工作；
3.2023年4月至10月：组织项目施工，全面完成项目建设任务，开展初步验收；
4. 2023年10月至11月：项目总结，效益评估，总体验收；
5.  2023年11月至12月：对项目各项绩效指标进行自评，完成自评报告。
</t>
  </si>
  <si>
    <t>1.现有农家乐休闲改造（休闲农家小院）；2.四季农场休闲农业打造；人行步道、观光长廊建设、现有鱼塘改造）。</t>
  </si>
  <si>
    <t>进村产业路提升项目</t>
  </si>
  <si>
    <t>改建</t>
  </si>
  <si>
    <t>1.2024年1月：撰写项目建议书，进行项目申报；
2.  2024年2月至3月：完成项目实施方案，项目招投标等各项工作；
3.2024年3月至9月：组织项目施工，全面完成项目建设任务，开展初步验收；
4. 2024年9月至10月：项目总结，总体验收；
5.  2024年10月至11月底：项目资料完善归档</t>
  </si>
  <si>
    <t>改扩建曹家庄进村产业路1公里（含堡坎），在原基础上加宽2.5米，并对道路路面加铺沥青。</t>
  </si>
  <si>
    <t>林下食用菌产业发展项目</t>
  </si>
  <si>
    <t>牛厂坝、大土</t>
  </si>
  <si>
    <t xml:space="preserve">1.2022年1月：项目前期宣传发动，完成项目选址，确定利益联结机制，进行项目申报；
2.2022年2月至4月：完成项目实施方案，项目招投标等各项工作；
3.2022年4月至10月：组织项目施工，全面完成项目建设任务，开展初步验收；
4. 2022年10月至11月：项目总结，效益评估，总体验收；
5.  2022年11月至12月：对项目各项绩效指标进行自评，完成自评报告。
</t>
  </si>
  <si>
    <t>建设食用菌1200平方米，年均种植食用菌数量4000棒(自来水管铺设、田床、排水沟、地膜、围栏）</t>
  </si>
  <si>
    <t>龙山村</t>
  </si>
  <si>
    <t>龙山村豆腐磨坊项目</t>
  </si>
  <si>
    <t>加工流通</t>
  </si>
  <si>
    <t>新增</t>
  </si>
  <si>
    <t>龙山村二组洞口边</t>
  </si>
  <si>
    <t xml:space="preserve">1.2022年1月：项目前期宣传发动，完成项目选址，确定利益联结机制，进行项目申报；
2.2023年2月至4月：完成项目实施方案，项目招投标等各项工作；
3.2023年4月至10月：组织项目施工，全面完成项目建设任务，开展初步验收；
4. 2023年10月至11月：项目总结，效益评估，总体验收；
5.  2023年11月至12月：对项目各项绩效指标进行自评，完成自评报告。
</t>
  </si>
  <si>
    <t>豆腐加工制作，需要场地700㎡</t>
  </si>
  <si>
    <t>80万</t>
  </si>
  <si>
    <t>30万</t>
  </si>
  <si>
    <t>1600元</t>
  </si>
  <si>
    <t>经验收合格后，镇政府将产业设施移交给龙山村，由龙山村股份经济合作社经营管理使用，项目完成经交付使用后按总资金的5%作为项目收益资金分配给龙山村村委会，之后按0.5%逐年递增，上限7%，龙山村村委会获得收益资金的80%差异化分配至贫困户，20%分配作为龙山村村发展资金，用于增强村集体经济实力及村支两委运营管理。项目获得盈利后所得收益的20%用于村集体公益性事业支出。</t>
  </si>
  <si>
    <t>一是通过项目分红带动增收，合作社、村委会与脱贫户签订三方协议，通过合理方式将分红资金用于增加脱贫户收入；二是通过签订优先用工协议，优先聘用贫困户中有劳动力，有务工意愿的人员长期务工，带动脱贫户增收。</t>
  </si>
  <si>
    <t>龙山村乡村振兴示范点生产便道项目</t>
  </si>
  <si>
    <t>配套设施</t>
  </si>
  <si>
    <t>龙山村桃林间</t>
  </si>
  <si>
    <t>1.2024年1月：撰写项目建议书，进行项目申报；
2.  2024年2月至3月：完成项目实施方案，项目招投标等各项工作；
3.2024年3月至8月：组织项目施工，全面完成项目建设任务，开展初步验收；
4. 2024年8月至9月：项目总结，总体验收；
5.  2024年9月至10月底：项目资料完善归档</t>
  </si>
  <si>
    <t>现有400亩桃林间新建生产生产便道2公里，便于游客观赏及采摘。</t>
  </si>
  <si>
    <t>龙井村</t>
  </si>
  <si>
    <t>党武街道产业项目龙井村蔬菜大棚种植项目</t>
  </si>
  <si>
    <t>改建、扩建。</t>
  </si>
  <si>
    <t>占地15亩</t>
  </si>
  <si>
    <t>195户</t>
  </si>
  <si>
    <t>859人</t>
  </si>
  <si>
    <t>年/5000万</t>
  </si>
  <si>
    <t>年/3000万</t>
  </si>
  <si>
    <t>7万</t>
  </si>
  <si>
    <t>农业利润：纯利润村民全额收入。     农家乐利润：纯利润合作社百分之30，村民百分之70。综合旅游纯利润：合作社百分之九十，村民百分之十。</t>
  </si>
  <si>
    <t>以村集体为主体，统一运营管理为核心，与社会企业达成战略合作意向，引入投资力量，丰富农产品销售渠道，加强打造农业产业链为重心，生态环保旅游村民提供就业环境和创业环境，村民享受整体项目红利，丰富村民收入，积极推动重点农村旅游点和A级景区打造，切实将全部村民带动创收和发展。</t>
  </si>
  <si>
    <t>目前正在种植油菜花</t>
  </si>
  <si>
    <t>葵花山村</t>
  </si>
  <si>
    <t>葵花山村机耕道建设项目</t>
  </si>
  <si>
    <t>1.2022年1月：撰写项目建议书，进行项目申报；
2. 2022年2月至3月：完成项目实施方案，项目招投标等各项工作；
3.2022年3月至9月：组织项目施工，全面完成项目建设任务，开展初步验收；
4. 2022年9月至10月：项目总结，总体验收；
5. 2022年11月底：项目资料完善归档</t>
  </si>
  <si>
    <t>长2km，宽4m</t>
  </si>
  <si>
    <t>1.2023年1月：撰写项目建议书，进行项目申报；
2. 2023年2月至3月：完成项目实施方案，项目招投标等各项工作；
3.2023年3月至8月：组织项目施工，全面完成项目建设任务，开展初步验收；
4. 2023年8月至9月：项目总结，总体验收；
5. 2023年9月至10月底：项目资料完善归档</t>
  </si>
  <si>
    <t>2km，宽4m</t>
  </si>
  <si>
    <t>葵花山村生产便道建设项目</t>
  </si>
  <si>
    <t>1.2024年1月：撰写项目建议书，进行项目申报；
2. 2024年2月至3月：完成项目实施方案，项目招投标等各项工作；
3.2024年3月至8月：组织项目施工，全面完成项目建设任务，开展初步验收；
4. 2024年8月至9月：项目总结，总体验收；
5. 2024年9月至10月底：项目资料完善归档</t>
  </si>
  <si>
    <t>长1km，宽3.5m</t>
  </si>
  <si>
    <t>掌克村</t>
  </si>
  <si>
    <t>掌克村茶场连片打造项目</t>
  </si>
  <si>
    <t xml:space="preserve">1.2022年1至2月：项目前期宣传发动。
2.2022年2月至5月：完成土地流转工作。
3.后期种植
</t>
  </si>
  <si>
    <t>流转土地打造现代化连片茶场（土地入股，合作社通过买茶苗，种植、育苗，古茶树维护，最终分红全村村民）</t>
  </si>
  <si>
    <t>掌克村机耕道建设项目</t>
  </si>
  <si>
    <t>掌克村
（对门破）</t>
  </si>
  <si>
    <t>1.2023年1月：撰写项目建议书，进行项目申报；
2. 2023年2月至3月：完成项目实施方案，项目招投标等各项工作；
3.2023年3月至6月：组织项目施工，全面完成项目建设任务，开展初步验收；
4. 2023年6月至7月：项目总结，总体验收；
5. 2023年7月至8月底：项目资料完善归档</t>
  </si>
  <si>
    <t>长600米，宽3-3.5米，高0.15米</t>
  </si>
  <si>
    <t>掌克村（龙田）</t>
  </si>
  <si>
    <t>1.2024年1月：撰写项目建议书，进行项目申报；
2.  2024年2月至3月：完成项目实施方案，项目招投标等各项工作；
3.2024年3月至6月：组织项目施工，全面完成项目建设任务，开展初步验收；
4. 2024年6月至7月：项目总结，总体验收；
5.  2024年7月至8月底：项目资料完善归档</t>
  </si>
  <si>
    <t>长500米，宽3-3.5米，高0.15米</t>
  </si>
  <si>
    <t>项目管理费</t>
  </si>
  <si>
    <t>高峰镇</t>
  </si>
  <si>
    <t>尧上村</t>
  </si>
  <si>
    <t>机耕道</t>
  </si>
  <si>
    <t>大芦坝1公里，尧上组1公里</t>
  </si>
  <si>
    <t>1年</t>
  </si>
  <si>
    <t>高峰镇人民政府</t>
  </si>
  <si>
    <t>建设生产道路2公里</t>
  </si>
  <si>
    <t>毛昌村</t>
  </si>
  <si>
    <t>毛昌组、鸡窝组</t>
  </si>
  <si>
    <t>建设机耕道2公里</t>
  </si>
  <si>
    <t>湾子头村</t>
  </si>
  <si>
    <t>湾子头村新村组、湾子组、郭家院组、马硐组</t>
  </si>
  <si>
    <t>建设机耕道6.2公里</t>
  </si>
  <si>
    <t>湖坝坎村</t>
  </si>
  <si>
    <t>哨脚组坟坡至石桥组至寨门口</t>
  </si>
  <si>
    <t>建设机耕道1.8公里</t>
  </si>
  <si>
    <t>石甲村</t>
  </si>
  <si>
    <t>建设机耕道1.2公里</t>
  </si>
  <si>
    <t>白岩村</t>
  </si>
  <si>
    <t>白岩村老郎、白岩组、长冲组、车坝组、小河组</t>
  </si>
  <si>
    <t>建设机耕道6公里</t>
  </si>
  <si>
    <t>普马村</t>
  </si>
  <si>
    <t>九甲组</t>
  </si>
  <si>
    <t>王家院村</t>
  </si>
  <si>
    <t>葡萄品种改良</t>
  </si>
  <si>
    <t>产业类</t>
  </si>
  <si>
    <t>王家院村下大坡组</t>
  </si>
  <si>
    <t>建设葡萄种植大棚100亩</t>
  </si>
  <si>
    <t>活龙村</t>
  </si>
  <si>
    <t>后寨组机耕道</t>
  </si>
  <si>
    <t>建设机耕道1.6公里</t>
  </si>
  <si>
    <t>桥头村</t>
  </si>
  <si>
    <t>桥头组</t>
  </si>
  <si>
    <t>岩孔村</t>
  </si>
  <si>
    <t>岩孔村麻线河段沿河岸机耕道（东吹烂田湾至沙戈桥）</t>
  </si>
  <si>
    <t>黄猫村</t>
  </si>
  <si>
    <t>人居环境类</t>
  </si>
  <si>
    <t>黄猫村黄猫组</t>
  </si>
  <si>
    <t>高峰镇黄猫村宜居农房建设试点道路两侧景观打造（清理、美化主要道路沿线环境）</t>
  </si>
  <si>
    <t>高峰镇黄猫村宜居农房建设试点池塘亲水休闲空间（结合规划道路建设靠近水域的景观安全护栏）</t>
  </si>
  <si>
    <t>麻郎村</t>
  </si>
  <si>
    <t>基层设施</t>
  </si>
  <si>
    <t>麻朗村北斗湾社区</t>
  </si>
  <si>
    <t>高峰镇麻郎村社区服务中心改建小山塘景观改造，共计10亩左右，打造《北斗湾休闲垂钓乐园》</t>
  </si>
  <si>
    <t>大棚种植试点</t>
  </si>
  <si>
    <t>麻郎村麻郎组、石头组</t>
  </si>
  <si>
    <t>建设大棚10个（30M*6M）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</si>
</sst>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5">
    <font>
      <sz val="12"/>
      <name val="宋体"/>
      <charset val="134"/>
    </font>
    <font>
      <sz val="10"/>
      <color theme="1"/>
      <name val="方正粗黑宋简体"/>
      <charset val="134"/>
    </font>
    <font>
      <b/>
      <sz val="8"/>
      <color theme="1"/>
      <name val="宋体"/>
      <charset val="134"/>
    </font>
    <font>
      <sz val="8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177" fontId="3" fillId="0" borderId="2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C50"/>
  <sheetViews>
    <sheetView tabSelected="1" zoomScale="120" zoomScaleNormal="120" topLeftCell="E1" workbookViewId="0">
      <pane ySplit="4" topLeftCell="A12" activePane="bottomLeft" state="frozen"/>
      <selection/>
      <selection pane="bottomLeft" activeCell="X12" sqref="X12"/>
    </sheetView>
  </sheetViews>
  <sheetFormatPr defaultColWidth="9" defaultRowHeight="10.5"/>
  <cols>
    <col min="1" max="1" width="3.45833333333333" style="4" customWidth="1"/>
    <col min="2" max="2" width="4.61666666666667" style="4" customWidth="1"/>
    <col min="3" max="3" width="3.875" style="4" customWidth="1"/>
    <col min="4" max="4" width="8.95" style="4" customWidth="1"/>
    <col min="5" max="5" width="4" style="4" customWidth="1"/>
    <col min="6" max="6" width="3.75" style="4" customWidth="1"/>
    <col min="7" max="7" width="6.15" style="4" customWidth="1"/>
    <col min="8" max="8" width="4.25" style="4" customWidth="1"/>
    <col min="9" max="9" width="28.2583333333333" style="4" customWidth="1"/>
    <col min="10" max="10" width="5.375" style="4" customWidth="1"/>
    <col min="11" max="11" width="19.1333333333333" style="4" customWidth="1"/>
    <col min="12" max="13" width="7.30833333333333" style="4" customWidth="1"/>
    <col min="14" max="14" width="4.70833333333333" style="4" customWidth="1"/>
    <col min="15" max="15" width="6.825" style="4" customWidth="1"/>
    <col min="16" max="16" width="4" style="4" customWidth="1"/>
    <col min="17" max="17" width="3.625" style="4" customWidth="1"/>
    <col min="18" max="18" width="3.5" style="4" customWidth="1"/>
    <col min="19" max="19" width="3.625" style="4" customWidth="1"/>
    <col min="20" max="20" width="4.375" style="4" customWidth="1"/>
    <col min="21" max="21" width="4.25" style="4" customWidth="1"/>
    <col min="22" max="22" width="5.625" style="4" customWidth="1"/>
    <col min="23" max="25" width="14.225" style="4" customWidth="1"/>
    <col min="26" max="26" width="9" style="4"/>
    <col min="27" max="16384" width="9" style="5"/>
  </cols>
  <sheetData>
    <row r="1" s="1" customFormat="1" ht="20" customHeight="1" spans="1:2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="2" customFormat="1" ht="19" customHeight="1" spans="1:2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/>
      <c r="N2" s="8"/>
      <c r="O2" s="8"/>
      <c r="P2" s="8" t="s">
        <v>13</v>
      </c>
      <c r="Q2" s="8"/>
      <c r="R2" s="8"/>
      <c r="S2" s="8"/>
      <c r="T2" s="8" t="s">
        <v>14</v>
      </c>
      <c r="U2" s="8"/>
      <c r="V2" s="8"/>
      <c r="W2" s="8" t="s">
        <v>15</v>
      </c>
      <c r="X2" s="8"/>
      <c r="Y2" s="8" t="s">
        <v>16</v>
      </c>
      <c r="Z2" s="14" t="s">
        <v>17</v>
      </c>
    </row>
    <row r="3" s="2" customFormat="1" ht="22" customHeight="1" spans="1:2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 t="s">
        <v>18</v>
      </c>
      <c r="M3" s="8" t="s">
        <v>19</v>
      </c>
      <c r="N3" s="8" t="s">
        <v>20</v>
      </c>
      <c r="O3" s="8" t="s">
        <v>21</v>
      </c>
      <c r="P3" s="8" t="s">
        <v>18</v>
      </c>
      <c r="Q3" s="8"/>
      <c r="R3" s="8" t="s">
        <v>22</v>
      </c>
      <c r="S3" s="8"/>
      <c r="T3" s="8" t="s">
        <v>23</v>
      </c>
      <c r="U3" s="8" t="s">
        <v>24</v>
      </c>
      <c r="V3" s="8" t="s">
        <v>25</v>
      </c>
      <c r="W3" s="8" t="s">
        <v>26</v>
      </c>
      <c r="X3" s="8" t="s">
        <v>27</v>
      </c>
      <c r="Y3" s="8"/>
      <c r="Z3" s="15"/>
    </row>
    <row r="4" s="2" customFormat="1" ht="30" customHeight="1" spans="1:26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 t="s">
        <v>28</v>
      </c>
      <c r="Q4" s="8" t="s">
        <v>29</v>
      </c>
      <c r="R4" s="8" t="s">
        <v>28</v>
      </c>
      <c r="S4" s="8" t="s">
        <v>29</v>
      </c>
      <c r="T4" s="8"/>
      <c r="U4" s="8"/>
      <c r="V4" s="8"/>
      <c r="W4" s="8"/>
      <c r="X4" s="8"/>
      <c r="Y4" s="8"/>
      <c r="Z4" s="16"/>
    </row>
    <row r="5" s="3" customFormat="1" ht="75" customHeight="1" spans="1:81">
      <c r="A5" s="9">
        <v>1</v>
      </c>
      <c r="B5" s="10" t="s">
        <v>30</v>
      </c>
      <c r="C5" s="10" t="s">
        <v>31</v>
      </c>
      <c r="D5" s="11" t="s">
        <v>32</v>
      </c>
      <c r="E5" s="11" t="s">
        <v>33</v>
      </c>
      <c r="F5" s="11" t="s">
        <v>34</v>
      </c>
      <c r="G5" s="11" t="s">
        <v>31</v>
      </c>
      <c r="H5" s="11">
        <v>2022</v>
      </c>
      <c r="I5" s="11" t="s">
        <v>35</v>
      </c>
      <c r="J5" s="11" t="s">
        <v>36</v>
      </c>
      <c r="K5" s="11" t="s">
        <v>37</v>
      </c>
      <c r="L5" s="11">
        <f t="shared" ref="L5:L17" si="0">M5+O5</f>
        <v>21.6</v>
      </c>
      <c r="M5" s="11">
        <v>20</v>
      </c>
      <c r="N5" s="11">
        <v>0</v>
      </c>
      <c r="O5" s="12">
        <f t="shared" ref="O5:O17" si="1">M5*0.08</f>
        <v>1.6</v>
      </c>
      <c r="P5" s="11">
        <v>120</v>
      </c>
      <c r="Q5" s="11">
        <v>490</v>
      </c>
      <c r="R5" s="11">
        <v>53</v>
      </c>
      <c r="S5" s="11">
        <v>206</v>
      </c>
      <c r="T5" s="11">
        <f>400*25*200*1/10000</f>
        <v>200</v>
      </c>
      <c r="U5" s="11">
        <f>T5*0.2</f>
        <v>40</v>
      </c>
      <c r="V5" s="13">
        <f>U5/P5</f>
        <v>0.333333333333333</v>
      </c>
      <c r="W5" s="11" t="s">
        <v>38</v>
      </c>
      <c r="X5" s="11" t="s">
        <v>39</v>
      </c>
      <c r="Y5" s="10" t="s">
        <v>40</v>
      </c>
      <c r="Z5" s="10" t="s">
        <v>41</v>
      </c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8"/>
    </row>
    <row r="6" s="3" customFormat="1" ht="84" spans="1:81">
      <c r="A6" s="9">
        <v>2</v>
      </c>
      <c r="B6" s="10" t="s">
        <v>30</v>
      </c>
      <c r="C6" s="10" t="s">
        <v>31</v>
      </c>
      <c r="D6" s="11" t="s">
        <v>42</v>
      </c>
      <c r="E6" s="11" t="s">
        <v>33</v>
      </c>
      <c r="F6" s="11" t="s">
        <v>34</v>
      </c>
      <c r="G6" s="11" t="s">
        <v>31</v>
      </c>
      <c r="H6" s="11">
        <v>2022</v>
      </c>
      <c r="I6" s="11" t="s">
        <v>35</v>
      </c>
      <c r="J6" s="11" t="s">
        <v>36</v>
      </c>
      <c r="K6" s="11" t="s">
        <v>43</v>
      </c>
      <c r="L6" s="11">
        <f t="shared" si="0"/>
        <v>92.88</v>
      </c>
      <c r="M6" s="11">
        <v>86</v>
      </c>
      <c r="N6" s="11">
        <v>0</v>
      </c>
      <c r="O6" s="12">
        <f t="shared" si="1"/>
        <v>6.88</v>
      </c>
      <c r="P6" s="11">
        <v>528</v>
      </c>
      <c r="Q6" s="11">
        <v>2228</v>
      </c>
      <c r="R6" s="11">
        <v>135</v>
      </c>
      <c r="S6" s="11">
        <v>597</v>
      </c>
      <c r="T6" s="11">
        <f>860*300*20/10000*0.8</f>
        <v>412.8</v>
      </c>
      <c r="U6" s="11">
        <f>(300*20-(300+700+100+100))*0.6*860/10000</f>
        <v>247.68</v>
      </c>
      <c r="V6" s="13">
        <f>U6/P6</f>
        <v>0.469090909090909</v>
      </c>
      <c r="W6" s="11" t="s">
        <v>44</v>
      </c>
      <c r="X6" s="11" t="s">
        <v>45</v>
      </c>
      <c r="Y6" s="10" t="s">
        <v>46</v>
      </c>
      <c r="Z6" s="10" t="s">
        <v>41</v>
      </c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8"/>
    </row>
    <row r="7" s="4" customFormat="1" ht="61" customHeight="1" spans="1:26">
      <c r="A7" s="9">
        <v>3</v>
      </c>
      <c r="B7" s="10" t="s">
        <v>30</v>
      </c>
      <c r="C7" s="10" t="s">
        <v>47</v>
      </c>
      <c r="D7" s="11" t="s">
        <v>48</v>
      </c>
      <c r="E7" s="11" t="s">
        <v>33</v>
      </c>
      <c r="F7" s="11" t="s">
        <v>34</v>
      </c>
      <c r="G7" s="11" t="s">
        <v>47</v>
      </c>
      <c r="H7" s="11">
        <v>2022</v>
      </c>
      <c r="I7" s="11" t="s">
        <v>35</v>
      </c>
      <c r="J7" s="10" t="s">
        <v>49</v>
      </c>
      <c r="K7" s="10" t="s">
        <v>50</v>
      </c>
      <c r="L7" s="11">
        <f t="shared" si="0"/>
        <v>97.2</v>
      </c>
      <c r="M7" s="11">
        <v>90</v>
      </c>
      <c r="N7" s="11">
        <v>0</v>
      </c>
      <c r="O7" s="12">
        <f t="shared" si="1"/>
        <v>7.2</v>
      </c>
      <c r="P7" s="11">
        <v>368</v>
      </c>
      <c r="Q7" s="11">
        <v>1583</v>
      </c>
      <c r="R7" s="10">
        <v>89</v>
      </c>
      <c r="S7" s="11">
        <v>445</v>
      </c>
      <c r="T7" s="11">
        <f>4000*1.2*300/10000</f>
        <v>144</v>
      </c>
      <c r="U7" s="11">
        <f>T7*0.6</f>
        <v>86.4</v>
      </c>
      <c r="V7" s="13">
        <f>U7/P7</f>
        <v>0.234782608695652</v>
      </c>
      <c r="W7" s="11" t="s">
        <v>51</v>
      </c>
      <c r="X7" s="11" t="s">
        <v>52</v>
      </c>
      <c r="Y7" s="10"/>
      <c r="Z7" s="10" t="s">
        <v>41</v>
      </c>
    </row>
    <row r="8" s="4" customFormat="1" ht="63" spans="1:26">
      <c r="A8" s="9">
        <v>4</v>
      </c>
      <c r="B8" s="10" t="s">
        <v>30</v>
      </c>
      <c r="C8" s="10" t="s">
        <v>53</v>
      </c>
      <c r="D8" s="11" t="s">
        <v>54</v>
      </c>
      <c r="E8" s="11" t="s">
        <v>33</v>
      </c>
      <c r="F8" s="11" t="s">
        <v>34</v>
      </c>
      <c r="G8" s="11" t="s">
        <v>53</v>
      </c>
      <c r="H8" s="11">
        <v>2022</v>
      </c>
      <c r="I8" s="11" t="s">
        <v>35</v>
      </c>
      <c r="J8" s="11" t="s">
        <v>49</v>
      </c>
      <c r="K8" s="11" t="s">
        <v>55</v>
      </c>
      <c r="L8" s="11">
        <f t="shared" si="0"/>
        <v>86.4</v>
      </c>
      <c r="M8" s="11">
        <v>80</v>
      </c>
      <c r="N8" s="11">
        <v>0</v>
      </c>
      <c r="O8" s="12">
        <f t="shared" si="1"/>
        <v>6.4</v>
      </c>
      <c r="P8" s="11">
        <v>372</v>
      </c>
      <c r="Q8" s="11">
        <v>1532</v>
      </c>
      <c r="R8" s="11">
        <v>108</v>
      </c>
      <c r="S8" s="11">
        <v>486</v>
      </c>
      <c r="T8" s="11">
        <f>400*25*400/10000</f>
        <v>400</v>
      </c>
      <c r="U8" s="11">
        <f>T8*0.2</f>
        <v>80</v>
      </c>
      <c r="V8" s="13">
        <f>U8/P8</f>
        <v>0.21505376344086</v>
      </c>
      <c r="W8" s="11" t="s">
        <v>38</v>
      </c>
      <c r="X8" s="11" t="s">
        <v>39</v>
      </c>
      <c r="Y8" s="10" t="s">
        <v>40</v>
      </c>
      <c r="Z8" s="10" t="s">
        <v>41</v>
      </c>
    </row>
    <row r="9" s="4" customFormat="1" ht="64" customHeight="1" spans="1:26">
      <c r="A9" s="9">
        <v>5</v>
      </c>
      <c r="B9" s="10" t="s">
        <v>30</v>
      </c>
      <c r="C9" s="10" t="s">
        <v>56</v>
      </c>
      <c r="D9" s="11" t="s">
        <v>57</v>
      </c>
      <c r="E9" s="11" t="s">
        <v>33</v>
      </c>
      <c r="F9" s="11" t="s">
        <v>34</v>
      </c>
      <c r="G9" s="11" t="s">
        <v>56</v>
      </c>
      <c r="H9" s="11">
        <v>2023</v>
      </c>
      <c r="I9" s="11" t="s">
        <v>58</v>
      </c>
      <c r="J9" s="11" t="s">
        <v>49</v>
      </c>
      <c r="K9" s="11" t="s">
        <v>59</v>
      </c>
      <c r="L9" s="11">
        <f t="shared" si="0"/>
        <v>108</v>
      </c>
      <c r="M9" s="11">
        <v>100</v>
      </c>
      <c r="N9" s="11">
        <v>0</v>
      </c>
      <c r="O9" s="12">
        <f t="shared" si="1"/>
        <v>8</v>
      </c>
      <c r="P9" s="11">
        <v>339</v>
      </c>
      <c r="Q9" s="11">
        <v>1119</v>
      </c>
      <c r="R9" s="11">
        <v>3</v>
      </c>
      <c r="S9" s="11">
        <v>7</v>
      </c>
      <c r="T9" s="11">
        <v>80</v>
      </c>
      <c r="U9" s="11">
        <v>30</v>
      </c>
      <c r="V9" s="13">
        <f>U9/P9</f>
        <v>0.0884955752212389</v>
      </c>
      <c r="W9" s="11" t="s">
        <v>60</v>
      </c>
      <c r="X9" s="11" t="s">
        <v>61</v>
      </c>
      <c r="Y9" s="9"/>
      <c r="Z9" s="10" t="s">
        <v>62</v>
      </c>
    </row>
    <row r="10" s="3" customFormat="1" ht="52.5" spans="1:81">
      <c r="A10" s="9">
        <v>6</v>
      </c>
      <c r="B10" s="10" t="s">
        <v>30</v>
      </c>
      <c r="C10" s="10" t="s">
        <v>31</v>
      </c>
      <c r="D10" s="11" t="s">
        <v>63</v>
      </c>
      <c r="E10" s="11" t="s">
        <v>33</v>
      </c>
      <c r="F10" s="11" t="s">
        <v>34</v>
      </c>
      <c r="G10" s="11" t="s">
        <v>31</v>
      </c>
      <c r="H10" s="11">
        <v>2024</v>
      </c>
      <c r="I10" s="11" t="s">
        <v>64</v>
      </c>
      <c r="J10" s="11" t="s">
        <v>49</v>
      </c>
      <c r="K10" s="11" t="s">
        <v>65</v>
      </c>
      <c r="L10" s="11">
        <f t="shared" si="0"/>
        <v>32.4</v>
      </c>
      <c r="M10" s="11">
        <v>30</v>
      </c>
      <c r="N10" s="11">
        <v>0</v>
      </c>
      <c r="O10" s="12">
        <f t="shared" si="1"/>
        <v>2.4</v>
      </c>
      <c r="P10" s="11">
        <v>528</v>
      </c>
      <c r="Q10" s="11">
        <v>2228</v>
      </c>
      <c r="R10" s="11">
        <v>135</v>
      </c>
      <c r="S10" s="11">
        <v>597</v>
      </c>
      <c r="T10" s="11">
        <f>80*200*60/10000</f>
        <v>96</v>
      </c>
      <c r="U10" s="11">
        <f>T10*0.5</f>
        <v>48</v>
      </c>
      <c r="V10" s="13">
        <f>U10/R10</f>
        <v>0.355555555555556</v>
      </c>
      <c r="W10" s="11" t="s">
        <v>66</v>
      </c>
      <c r="X10" s="11" t="s">
        <v>67</v>
      </c>
      <c r="Y10" s="10"/>
      <c r="Z10" s="10" t="s">
        <v>68</v>
      </c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8"/>
    </row>
    <row r="11" s="4" customFormat="1" ht="65" customHeight="1" spans="1:26">
      <c r="A11" s="9">
        <v>7</v>
      </c>
      <c r="B11" s="10" t="s">
        <v>30</v>
      </c>
      <c r="C11" s="10" t="s">
        <v>47</v>
      </c>
      <c r="D11" s="11" t="s">
        <v>69</v>
      </c>
      <c r="E11" s="11" t="s">
        <v>70</v>
      </c>
      <c r="F11" s="11" t="s">
        <v>34</v>
      </c>
      <c r="G11" s="11" t="s">
        <v>47</v>
      </c>
      <c r="H11" s="11">
        <v>2022</v>
      </c>
      <c r="I11" s="11" t="s">
        <v>35</v>
      </c>
      <c r="J11" s="10" t="s">
        <v>49</v>
      </c>
      <c r="K11" s="10" t="s">
        <v>71</v>
      </c>
      <c r="L11" s="11">
        <f t="shared" si="0"/>
        <v>108</v>
      </c>
      <c r="M11" s="11">
        <v>100</v>
      </c>
      <c r="N11" s="11">
        <v>0</v>
      </c>
      <c r="O11" s="12">
        <f t="shared" si="1"/>
        <v>8</v>
      </c>
      <c r="P11" s="11">
        <v>368</v>
      </c>
      <c r="Q11" s="11">
        <v>1583</v>
      </c>
      <c r="R11" s="10">
        <v>89</v>
      </c>
      <c r="S11" s="11">
        <v>445</v>
      </c>
      <c r="T11" s="10" t="s">
        <v>72</v>
      </c>
      <c r="U11" s="10" t="s">
        <v>72</v>
      </c>
      <c r="V11" s="10" t="s">
        <v>72</v>
      </c>
      <c r="W11" s="10" t="s">
        <v>72</v>
      </c>
      <c r="X11" s="11" t="s">
        <v>52</v>
      </c>
      <c r="Y11" s="10"/>
      <c r="Z11" s="10" t="s">
        <v>41</v>
      </c>
    </row>
    <row r="12" s="3" customFormat="1" ht="52" customHeight="1" spans="1:81">
      <c r="A12" s="9">
        <v>8</v>
      </c>
      <c r="B12" s="10" t="s">
        <v>30</v>
      </c>
      <c r="C12" s="10" t="s">
        <v>31</v>
      </c>
      <c r="D12" s="11" t="s">
        <v>73</v>
      </c>
      <c r="E12" s="11" t="s">
        <v>33</v>
      </c>
      <c r="F12" s="11" t="s">
        <v>34</v>
      </c>
      <c r="G12" s="11" t="s">
        <v>31</v>
      </c>
      <c r="H12" s="11">
        <v>2024</v>
      </c>
      <c r="I12" s="11" t="s">
        <v>64</v>
      </c>
      <c r="J12" s="11" t="s">
        <v>49</v>
      </c>
      <c r="K12" s="11" t="s">
        <v>74</v>
      </c>
      <c r="L12" s="11">
        <f t="shared" si="0"/>
        <v>19.44</v>
      </c>
      <c r="M12" s="11">
        <v>18</v>
      </c>
      <c r="N12" s="11">
        <v>0</v>
      </c>
      <c r="O12" s="12">
        <f t="shared" si="1"/>
        <v>1.44</v>
      </c>
      <c r="P12" s="11">
        <v>235</v>
      </c>
      <c r="Q12" s="11">
        <v>950</v>
      </c>
      <c r="R12" s="11">
        <v>53</v>
      </c>
      <c r="S12" s="11">
        <v>206</v>
      </c>
      <c r="T12" s="11">
        <f>4000*2.5*60/10000</f>
        <v>60</v>
      </c>
      <c r="U12" s="11">
        <f>T12*0.65</f>
        <v>39</v>
      </c>
      <c r="V12" s="13">
        <f>U12/P12</f>
        <v>0.165957446808511</v>
      </c>
      <c r="W12" s="11" t="s">
        <v>75</v>
      </c>
      <c r="X12" s="11" t="s">
        <v>76</v>
      </c>
      <c r="Y12" s="9"/>
      <c r="Z12" s="10" t="s">
        <v>68</v>
      </c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8"/>
    </row>
    <row r="13" s="3" customFormat="1" ht="55" customHeight="1" spans="1:81">
      <c r="A13" s="9">
        <v>9</v>
      </c>
      <c r="B13" s="10" t="s">
        <v>30</v>
      </c>
      <c r="C13" s="11" t="s">
        <v>31</v>
      </c>
      <c r="D13" s="10" t="s">
        <v>77</v>
      </c>
      <c r="E13" s="11" t="s">
        <v>70</v>
      </c>
      <c r="F13" s="11" t="s">
        <v>34</v>
      </c>
      <c r="G13" s="11" t="s">
        <v>31</v>
      </c>
      <c r="H13" s="11">
        <v>2023</v>
      </c>
      <c r="I13" s="11" t="s">
        <v>58</v>
      </c>
      <c r="J13" s="11" t="s">
        <v>49</v>
      </c>
      <c r="K13" s="11" t="s">
        <v>78</v>
      </c>
      <c r="L13" s="11">
        <f t="shared" si="0"/>
        <v>140.4</v>
      </c>
      <c r="M13" s="11">
        <v>130</v>
      </c>
      <c r="N13" s="11">
        <v>0</v>
      </c>
      <c r="O13" s="12">
        <f t="shared" si="1"/>
        <v>10.4</v>
      </c>
      <c r="P13" s="11">
        <v>520</v>
      </c>
      <c r="Q13" s="11">
        <v>2280</v>
      </c>
      <c r="R13" s="11">
        <v>135</v>
      </c>
      <c r="S13" s="11">
        <v>597</v>
      </c>
      <c r="T13" s="10" t="s">
        <v>72</v>
      </c>
      <c r="U13" s="10" t="s">
        <v>72</v>
      </c>
      <c r="V13" s="10" t="s">
        <v>72</v>
      </c>
      <c r="W13" s="10" t="s">
        <v>72</v>
      </c>
      <c r="X13" s="11" t="s">
        <v>52</v>
      </c>
      <c r="Y13" s="9"/>
      <c r="Z13" s="10" t="s">
        <v>62</v>
      </c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8"/>
    </row>
    <row r="14" s="4" customFormat="1" ht="53" customHeight="1" spans="1:26">
      <c r="A14" s="9">
        <v>10</v>
      </c>
      <c r="B14" s="10" t="s">
        <v>30</v>
      </c>
      <c r="C14" s="10" t="s">
        <v>53</v>
      </c>
      <c r="D14" s="10" t="s">
        <v>79</v>
      </c>
      <c r="E14" s="11" t="s">
        <v>70</v>
      </c>
      <c r="F14" s="11" t="s">
        <v>34</v>
      </c>
      <c r="G14" s="11" t="s">
        <v>53</v>
      </c>
      <c r="H14" s="11">
        <v>2023</v>
      </c>
      <c r="I14" s="11" t="s">
        <v>58</v>
      </c>
      <c r="J14" s="11" t="s">
        <v>49</v>
      </c>
      <c r="K14" s="11" t="s">
        <v>80</v>
      </c>
      <c r="L14" s="11">
        <f t="shared" si="0"/>
        <v>162</v>
      </c>
      <c r="M14" s="11">
        <v>150</v>
      </c>
      <c r="N14" s="11">
        <v>0</v>
      </c>
      <c r="O14" s="12">
        <f t="shared" si="1"/>
        <v>12</v>
      </c>
      <c r="P14" s="11">
        <v>372</v>
      </c>
      <c r="Q14" s="11">
        <v>1532</v>
      </c>
      <c r="R14" s="11">
        <v>108</v>
      </c>
      <c r="S14" s="11">
        <v>486</v>
      </c>
      <c r="T14" s="10" t="s">
        <v>72</v>
      </c>
      <c r="U14" s="10" t="s">
        <v>72</v>
      </c>
      <c r="V14" s="10" t="s">
        <v>72</v>
      </c>
      <c r="W14" s="10" t="s">
        <v>72</v>
      </c>
      <c r="X14" s="11" t="s">
        <v>52</v>
      </c>
      <c r="Y14" s="9"/>
      <c r="Z14" s="10" t="s">
        <v>62</v>
      </c>
    </row>
    <row r="15" s="3" customFormat="1" ht="67" customHeight="1" spans="1:81">
      <c r="A15" s="9">
        <v>11</v>
      </c>
      <c r="B15" s="10" t="s">
        <v>30</v>
      </c>
      <c r="C15" s="10" t="s">
        <v>31</v>
      </c>
      <c r="D15" s="11" t="s">
        <v>81</v>
      </c>
      <c r="E15" s="11" t="s">
        <v>70</v>
      </c>
      <c r="F15" s="11" t="s">
        <v>34</v>
      </c>
      <c r="G15" s="11" t="s">
        <v>31</v>
      </c>
      <c r="H15" s="11">
        <v>2024</v>
      </c>
      <c r="I15" s="11" t="s">
        <v>64</v>
      </c>
      <c r="J15" s="11" t="s">
        <v>49</v>
      </c>
      <c r="K15" s="11" t="s">
        <v>82</v>
      </c>
      <c r="L15" s="11">
        <f t="shared" si="0"/>
        <v>226.8</v>
      </c>
      <c r="M15" s="11">
        <v>210</v>
      </c>
      <c r="N15" s="11">
        <v>0</v>
      </c>
      <c r="O15" s="12">
        <f t="shared" si="1"/>
        <v>16.8</v>
      </c>
      <c r="P15" s="11">
        <v>420</v>
      </c>
      <c r="Q15" s="11">
        <v>1680</v>
      </c>
      <c r="R15" s="11">
        <v>67</v>
      </c>
      <c r="S15" s="11">
        <v>265</v>
      </c>
      <c r="T15" s="10" t="s">
        <v>72</v>
      </c>
      <c r="U15" s="10" t="s">
        <v>72</v>
      </c>
      <c r="V15" s="10" t="s">
        <v>72</v>
      </c>
      <c r="W15" s="10" t="s">
        <v>72</v>
      </c>
      <c r="X15" s="11" t="s">
        <v>52</v>
      </c>
      <c r="Y15" s="9"/>
      <c r="Z15" s="10" t="s">
        <v>68</v>
      </c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8"/>
    </row>
    <row r="16" s="4" customFormat="1" ht="43" customHeight="1" spans="1:26">
      <c r="A16" s="9">
        <v>12</v>
      </c>
      <c r="B16" s="10" t="s">
        <v>30</v>
      </c>
      <c r="C16" s="10" t="s">
        <v>53</v>
      </c>
      <c r="D16" s="10" t="s">
        <v>83</v>
      </c>
      <c r="E16" s="11" t="s">
        <v>33</v>
      </c>
      <c r="F16" s="11" t="s">
        <v>34</v>
      </c>
      <c r="G16" s="11" t="s">
        <v>53</v>
      </c>
      <c r="H16" s="11">
        <v>2024</v>
      </c>
      <c r="I16" s="11" t="s">
        <v>64</v>
      </c>
      <c r="J16" s="11" t="s">
        <v>49</v>
      </c>
      <c r="K16" s="11" t="s">
        <v>84</v>
      </c>
      <c r="L16" s="11">
        <f t="shared" si="0"/>
        <v>216</v>
      </c>
      <c r="M16" s="11">
        <v>200</v>
      </c>
      <c r="N16" s="11">
        <v>0</v>
      </c>
      <c r="O16" s="12">
        <f t="shared" si="1"/>
        <v>16</v>
      </c>
      <c r="P16" s="11">
        <v>372</v>
      </c>
      <c r="Q16" s="11">
        <v>1532</v>
      </c>
      <c r="R16" s="11">
        <v>108</v>
      </c>
      <c r="S16" s="11">
        <v>486</v>
      </c>
      <c r="T16" s="9">
        <f>3.5*15*20000/10000</f>
        <v>105</v>
      </c>
      <c r="U16" s="9">
        <f>T16*0.2</f>
        <v>21</v>
      </c>
      <c r="V16" s="13">
        <f>U16/R16</f>
        <v>0.194444444444444</v>
      </c>
      <c r="W16" s="10" t="s">
        <v>85</v>
      </c>
      <c r="X16" s="9"/>
      <c r="Y16" s="11"/>
      <c r="Z16" s="10" t="s">
        <v>68</v>
      </c>
    </row>
    <row r="17" s="4" customFormat="1" ht="65" customHeight="1" spans="1:26">
      <c r="A17" s="9">
        <v>13</v>
      </c>
      <c r="B17" s="10" t="s">
        <v>30</v>
      </c>
      <c r="C17" s="10" t="s">
        <v>86</v>
      </c>
      <c r="D17" s="11" t="s">
        <v>87</v>
      </c>
      <c r="E17" s="11" t="s">
        <v>70</v>
      </c>
      <c r="F17" s="11" t="s">
        <v>34</v>
      </c>
      <c r="G17" s="11" t="s">
        <v>86</v>
      </c>
      <c r="H17" s="11">
        <v>2024</v>
      </c>
      <c r="I17" s="11" t="s">
        <v>64</v>
      </c>
      <c r="J17" s="10" t="s">
        <v>49</v>
      </c>
      <c r="K17" s="11" t="s">
        <v>88</v>
      </c>
      <c r="L17" s="11">
        <f t="shared" si="0"/>
        <v>151.2</v>
      </c>
      <c r="M17" s="11">
        <v>140</v>
      </c>
      <c r="N17" s="11">
        <v>0</v>
      </c>
      <c r="O17" s="12">
        <f t="shared" si="1"/>
        <v>11.2</v>
      </c>
      <c r="P17" s="11">
        <v>418</v>
      </c>
      <c r="Q17" s="11">
        <v>1697</v>
      </c>
      <c r="R17" s="11">
        <v>77</v>
      </c>
      <c r="S17" s="11">
        <v>340</v>
      </c>
      <c r="T17" s="10" t="s">
        <v>72</v>
      </c>
      <c r="U17" s="10" t="s">
        <v>72</v>
      </c>
      <c r="V17" s="10" t="s">
        <v>72</v>
      </c>
      <c r="W17" s="10" t="s">
        <v>72</v>
      </c>
      <c r="X17" s="11" t="s">
        <v>52</v>
      </c>
      <c r="Y17" s="9"/>
      <c r="Z17" s="10" t="s">
        <v>68</v>
      </c>
    </row>
    <row r="18" s="4" customFormat="1" ht="66" customHeight="1" spans="1:26">
      <c r="A18" s="9">
        <v>14</v>
      </c>
      <c r="B18" s="10" t="s">
        <v>89</v>
      </c>
      <c r="C18" s="10" t="s">
        <v>90</v>
      </c>
      <c r="D18" s="11" t="s">
        <v>91</v>
      </c>
      <c r="E18" s="11" t="s">
        <v>92</v>
      </c>
      <c r="F18" s="11" t="s">
        <v>34</v>
      </c>
      <c r="G18" s="11" t="s">
        <v>90</v>
      </c>
      <c r="H18" s="11">
        <v>2023</v>
      </c>
      <c r="I18" s="11" t="s">
        <v>93</v>
      </c>
      <c r="J18" s="10" t="s">
        <v>89</v>
      </c>
      <c r="K18" s="11" t="s">
        <v>94</v>
      </c>
      <c r="L18" s="11">
        <v>130</v>
      </c>
      <c r="M18" s="11"/>
      <c r="N18" s="11"/>
      <c r="O18" s="12"/>
      <c r="P18" s="11">
        <v>251</v>
      </c>
      <c r="Q18" s="11">
        <v>1123</v>
      </c>
      <c r="R18" s="11">
        <v>47</v>
      </c>
      <c r="S18" s="11">
        <v>168</v>
      </c>
      <c r="T18" s="10"/>
      <c r="U18" s="10"/>
      <c r="V18" s="10"/>
      <c r="W18" s="10"/>
      <c r="X18" s="11"/>
      <c r="Y18" s="9"/>
      <c r="Z18" s="10"/>
    </row>
    <row r="19" s="4" customFormat="1" ht="51" customHeight="1" spans="1:26">
      <c r="A19" s="9">
        <v>15</v>
      </c>
      <c r="B19" s="10" t="s">
        <v>89</v>
      </c>
      <c r="C19" s="10" t="s">
        <v>90</v>
      </c>
      <c r="D19" s="11" t="s">
        <v>95</v>
      </c>
      <c r="E19" s="11" t="s">
        <v>70</v>
      </c>
      <c r="F19" s="11" t="s">
        <v>34</v>
      </c>
      <c r="G19" s="11" t="s">
        <v>96</v>
      </c>
      <c r="H19" s="11">
        <v>2024</v>
      </c>
      <c r="I19" s="11" t="s">
        <v>97</v>
      </c>
      <c r="J19" s="10" t="s">
        <v>89</v>
      </c>
      <c r="K19" s="11" t="s">
        <v>98</v>
      </c>
      <c r="L19" s="11">
        <v>70</v>
      </c>
      <c r="M19" s="11"/>
      <c r="N19" s="11">
        <v>70</v>
      </c>
      <c r="O19" s="12"/>
      <c r="P19" s="11">
        <v>251</v>
      </c>
      <c r="Q19" s="11">
        <v>1123</v>
      </c>
      <c r="R19" s="11">
        <v>47</v>
      </c>
      <c r="S19" s="11">
        <v>168</v>
      </c>
      <c r="T19" s="10"/>
      <c r="U19" s="10"/>
      <c r="V19" s="10"/>
      <c r="W19" s="10"/>
      <c r="X19" s="11"/>
      <c r="Y19" s="9"/>
      <c r="Z19" s="10"/>
    </row>
    <row r="20" s="4" customFormat="1" ht="43" customHeight="1" spans="1:26">
      <c r="A20" s="9">
        <v>16</v>
      </c>
      <c r="B20" s="10" t="s">
        <v>89</v>
      </c>
      <c r="C20" s="10" t="s">
        <v>99</v>
      </c>
      <c r="D20" s="11" t="s">
        <v>100</v>
      </c>
      <c r="E20" s="11" t="s">
        <v>70</v>
      </c>
      <c r="F20" s="11" t="s">
        <v>34</v>
      </c>
      <c r="G20" s="11" t="s">
        <v>101</v>
      </c>
      <c r="H20" s="11">
        <v>2023</v>
      </c>
      <c r="I20" s="11" t="s">
        <v>102</v>
      </c>
      <c r="J20" s="10" t="s">
        <v>89</v>
      </c>
      <c r="K20" s="11" t="s">
        <v>103</v>
      </c>
      <c r="L20" s="11">
        <v>80</v>
      </c>
      <c r="M20" s="11">
        <v>80</v>
      </c>
      <c r="N20" s="11"/>
      <c r="O20" s="12"/>
      <c r="P20" s="11" t="s">
        <v>104</v>
      </c>
      <c r="Q20" s="11" t="s">
        <v>105</v>
      </c>
      <c r="R20" s="11" t="s">
        <v>106</v>
      </c>
      <c r="S20" s="11" t="s">
        <v>107</v>
      </c>
      <c r="T20" s="10"/>
      <c r="U20" s="10"/>
      <c r="V20" s="10"/>
      <c r="W20" s="10"/>
      <c r="X20" s="11"/>
      <c r="Y20" s="9"/>
      <c r="Z20" s="10"/>
    </row>
    <row r="21" s="4" customFormat="1" ht="48" customHeight="1" spans="1:26">
      <c r="A21" s="9">
        <v>17</v>
      </c>
      <c r="B21" s="10" t="s">
        <v>89</v>
      </c>
      <c r="C21" s="10" t="s">
        <v>99</v>
      </c>
      <c r="D21" s="11" t="s">
        <v>108</v>
      </c>
      <c r="E21" s="11" t="s">
        <v>33</v>
      </c>
      <c r="F21" s="11" t="s">
        <v>34</v>
      </c>
      <c r="G21" s="11"/>
      <c r="H21" s="11">
        <v>2023</v>
      </c>
      <c r="I21" s="11" t="s">
        <v>109</v>
      </c>
      <c r="J21" s="10" t="s">
        <v>89</v>
      </c>
      <c r="K21" s="11" t="s">
        <v>110</v>
      </c>
      <c r="L21" s="11">
        <v>100</v>
      </c>
      <c r="M21" s="11"/>
      <c r="N21" s="11"/>
      <c r="O21" s="12"/>
      <c r="P21" s="11"/>
      <c r="Q21" s="11"/>
      <c r="R21" s="11"/>
      <c r="S21" s="11"/>
      <c r="T21" s="10"/>
      <c r="U21" s="10"/>
      <c r="V21" s="10"/>
      <c r="W21" s="10"/>
      <c r="X21" s="11"/>
      <c r="Y21" s="9"/>
      <c r="Z21" s="10"/>
    </row>
    <row r="22" s="4" customFormat="1" ht="71" customHeight="1" spans="1:26">
      <c r="A22" s="9">
        <v>18</v>
      </c>
      <c r="B22" s="10" t="s">
        <v>89</v>
      </c>
      <c r="C22" s="10" t="s">
        <v>99</v>
      </c>
      <c r="D22" s="11" t="s">
        <v>111</v>
      </c>
      <c r="E22" s="11" t="s">
        <v>70</v>
      </c>
      <c r="F22" s="11" t="s">
        <v>112</v>
      </c>
      <c r="G22" s="11" t="s">
        <v>99</v>
      </c>
      <c r="H22" s="11">
        <v>2024</v>
      </c>
      <c r="I22" s="11" t="s">
        <v>113</v>
      </c>
      <c r="J22" s="10" t="s">
        <v>89</v>
      </c>
      <c r="K22" s="11" t="s">
        <v>114</v>
      </c>
      <c r="L22" s="11">
        <v>80</v>
      </c>
      <c r="M22" s="11">
        <v>80</v>
      </c>
      <c r="N22" s="11"/>
      <c r="O22" s="12"/>
      <c r="P22" s="11">
        <v>333</v>
      </c>
      <c r="Q22" s="11">
        <v>1521</v>
      </c>
      <c r="R22" s="11">
        <v>88</v>
      </c>
      <c r="S22" s="11">
        <v>315</v>
      </c>
      <c r="T22" s="10"/>
      <c r="U22" s="10"/>
      <c r="V22" s="10"/>
      <c r="W22" s="10"/>
      <c r="X22" s="11"/>
      <c r="Y22" s="9"/>
      <c r="Z22" s="10"/>
    </row>
    <row r="23" s="4" customFormat="1" ht="71" customHeight="1" spans="1:26">
      <c r="A23" s="9">
        <v>19</v>
      </c>
      <c r="B23" s="10" t="s">
        <v>89</v>
      </c>
      <c r="C23" s="10" t="s">
        <v>99</v>
      </c>
      <c r="D23" s="11" t="s">
        <v>115</v>
      </c>
      <c r="E23" s="11" t="s">
        <v>33</v>
      </c>
      <c r="F23" s="11" t="s">
        <v>34</v>
      </c>
      <c r="G23" s="11" t="s">
        <v>116</v>
      </c>
      <c r="H23" s="11">
        <v>2022</v>
      </c>
      <c r="I23" s="11" t="s">
        <v>117</v>
      </c>
      <c r="J23" s="10" t="s">
        <v>89</v>
      </c>
      <c r="K23" s="11" t="s">
        <v>118</v>
      </c>
      <c r="L23" s="11">
        <v>100</v>
      </c>
      <c r="M23" s="11">
        <v>100</v>
      </c>
      <c r="N23" s="11"/>
      <c r="O23" s="12"/>
      <c r="P23" s="11">
        <v>333</v>
      </c>
      <c r="Q23" s="11">
        <v>1521</v>
      </c>
      <c r="R23" s="11">
        <v>88</v>
      </c>
      <c r="S23" s="11">
        <v>315</v>
      </c>
      <c r="T23" s="10"/>
      <c r="U23" s="10"/>
      <c r="V23" s="10"/>
      <c r="W23" s="10"/>
      <c r="X23" s="11"/>
      <c r="Y23" s="9"/>
      <c r="Z23" s="10"/>
    </row>
    <row r="24" s="4" customFormat="1" ht="71" customHeight="1" spans="1:26">
      <c r="A24" s="9">
        <v>20</v>
      </c>
      <c r="B24" s="10" t="s">
        <v>89</v>
      </c>
      <c r="C24" s="10" t="s">
        <v>119</v>
      </c>
      <c r="D24" s="11" t="s">
        <v>120</v>
      </c>
      <c r="E24" s="11" t="s">
        <v>121</v>
      </c>
      <c r="F24" s="11" t="s">
        <v>122</v>
      </c>
      <c r="G24" s="11" t="s">
        <v>123</v>
      </c>
      <c r="H24" s="11">
        <v>2022</v>
      </c>
      <c r="I24" s="11" t="s">
        <v>124</v>
      </c>
      <c r="J24" s="10" t="s">
        <v>89</v>
      </c>
      <c r="K24" s="11" t="s">
        <v>125</v>
      </c>
      <c r="L24" s="11">
        <v>80</v>
      </c>
      <c r="M24" s="11"/>
      <c r="N24" s="11"/>
      <c r="O24" s="12"/>
      <c r="P24" s="11"/>
      <c r="Q24" s="11"/>
      <c r="R24" s="11">
        <v>30</v>
      </c>
      <c r="S24" s="11"/>
      <c r="T24" s="10" t="s">
        <v>126</v>
      </c>
      <c r="U24" s="10" t="s">
        <v>127</v>
      </c>
      <c r="V24" s="10" t="s">
        <v>128</v>
      </c>
      <c r="W24" s="10" t="s">
        <v>129</v>
      </c>
      <c r="X24" s="11" t="s">
        <v>130</v>
      </c>
      <c r="Y24" s="9"/>
      <c r="Z24" s="10"/>
    </row>
    <row r="25" s="4" customFormat="1" ht="71" customHeight="1" spans="1:26">
      <c r="A25" s="9">
        <v>21</v>
      </c>
      <c r="B25" s="10" t="s">
        <v>89</v>
      </c>
      <c r="C25" s="10" t="s">
        <v>119</v>
      </c>
      <c r="D25" s="11" t="s">
        <v>131</v>
      </c>
      <c r="E25" s="11" t="s">
        <v>132</v>
      </c>
      <c r="F25" s="11" t="s">
        <v>122</v>
      </c>
      <c r="G25" s="11" t="s">
        <v>133</v>
      </c>
      <c r="H25" s="11">
        <v>2024</v>
      </c>
      <c r="I25" s="11" t="s">
        <v>134</v>
      </c>
      <c r="J25" s="10" t="s">
        <v>89</v>
      </c>
      <c r="K25" s="11" t="s">
        <v>135</v>
      </c>
      <c r="L25" s="11">
        <v>70</v>
      </c>
      <c r="M25" s="11"/>
      <c r="N25" s="11"/>
      <c r="O25" s="12"/>
      <c r="P25" s="11">
        <v>100</v>
      </c>
      <c r="Q25" s="11">
        <v>500</v>
      </c>
      <c r="R25" s="11"/>
      <c r="S25" s="11"/>
      <c r="T25" s="10"/>
      <c r="U25" s="10"/>
      <c r="V25" s="10"/>
      <c r="W25" s="10"/>
      <c r="X25" s="11"/>
      <c r="Y25" s="9"/>
      <c r="Z25" s="10"/>
    </row>
    <row r="26" s="4" customFormat="1" ht="56" customHeight="1" spans="1:26">
      <c r="A26" s="9">
        <v>22</v>
      </c>
      <c r="B26" s="10" t="s">
        <v>89</v>
      </c>
      <c r="C26" s="10" t="s">
        <v>136</v>
      </c>
      <c r="D26" s="11" t="s">
        <v>137</v>
      </c>
      <c r="E26" s="11" t="s">
        <v>70</v>
      </c>
      <c r="F26" s="11" t="s">
        <v>138</v>
      </c>
      <c r="G26" s="11" t="s">
        <v>136</v>
      </c>
      <c r="H26" s="11">
        <v>2023</v>
      </c>
      <c r="I26" s="11"/>
      <c r="J26" s="10"/>
      <c r="K26" s="11" t="s">
        <v>139</v>
      </c>
      <c r="L26" s="11">
        <v>100</v>
      </c>
      <c r="M26" s="11">
        <v>100</v>
      </c>
      <c r="N26" s="11"/>
      <c r="O26" s="12"/>
      <c r="P26" s="11" t="s">
        <v>140</v>
      </c>
      <c r="Q26" s="11" t="s">
        <v>141</v>
      </c>
      <c r="R26" s="11"/>
      <c r="S26" s="11"/>
      <c r="T26" s="10" t="s">
        <v>142</v>
      </c>
      <c r="U26" s="10" t="s">
        <v>143</v>
      </c>
      <c r="V26" s="10" t="s">
        <v>144</v>
      </c>
      <c r="W26" s="10" t="s">
        <v>145</v>
      </c>
      <c r="X26" s="11" t="s">
        <v>146</v>
      </c>
      <c r="Y26" s="9" t="s">
        <v>147</v>
      </c>
      <c r="Z26" s="10"/>
    </row>
    <row r="27" s="4" customFormat="1" ht="71" customHeight="1" spans="1:26">
      <c r="A27" s="9">
        <v>23</v>
      </c>
      <c r="B27" s="10" t="s">
        <v>89</v>
      </c>
      <c r="C27" s="10" t="s">
        <v>148</v>
      </c>
      <c r="D27" s="11" t="s">
        <v>149</v>
      </c>
      <c r="E27" s="11" t="s">
        <v>70</v>
      </c>
      <c r="F27" s="11" t="s">
        <v>34</v>
      </c>
      <c r="G27" s="11" t="s">
        <v>148</v>
      </c>
      <c r="H27" s="11">
        <v>2022</v>
      </c>
      <c r="I27" s="11" t="s">
        <v>150</v>
      </c>
      <c r="J27" s="10"/>
      <c r="K27" s="11" t="s">
        <v>151</v>
      </c>
      <c r="L27" s="11">
        <v>80</v>
      </c>
      <c r="M27" s="11">
        <v>80</v>
      </c>
      <c r="N27" s="11"/>
      <c r="O27" s="12"/>
      <c r="P27" s="11"/>
      <c r="Q27" s="11"/>
      <c r="R27" s="11"/>
      <c r="S27" s="11"/>
      <c r="T27" s="10"/>
      <c r="U27" s="10"/>
      <c r="V27" s="10"/>
      <c r="W27" s="10"/>
      <c r="X27" s="11"/>
      <c r="Y27" s="9"/>
      <c r="Z27" s="10"/>
    </row>
    <row r="28" s="4" customFormat="1" ht="71" customHeight="1" spans="1:26">
      <c r="A28" s="9">
        <v>24</v>
      </c>
      <c r="B28" s="10" t="s">
        <v>89</v>
      </c>
      <c r="C28" s="10" t="s">
        <v>148</v>
      </c>
      <c r="D28" s="11" t="s">
        <v>149</v>
      </c>
      <c r="E28" s="11" t="s">
        <v>70</v>
      </c>
      <c r="F28" s="11" t="s">
        <v>34</v>
      </c>
      <c r="G28" s="11" t="s">
        <v>148</v>
      </c>
      <c r="H28" s="11">
        <v>2023</v>
      </c>
      <c r="I28" s="11" t="s">
        <v>152</v>
      </c>
      <c r="J28" s="10"/>
      <c r="K28" s="11" t="s">
        <v>153</v>
      </c>
      <c r="L28" s="11">
        <v>80</v>
      </c>
      <c r="M28" s="11">
        <v>80</v>
      </c>
      <c r="N28" s="11"/>
      <c r="O28" s="12"/>
      <c r="P28" s="11"/>
      <c r="Q28" s="11"/>
      <c r="R28" s="11"/>
      <c r="S28" s="11"/>
      <c r="T28" s="10"/>
      <c r="U28" s="10"/>
      <c r="V28" s="10"/>
      <c r="W28" s="10"/>
      <c r="X28" s="11"/>
      <c r="Y28" s="9"/>
      <c r="Z28" s="10"/>
    </row>
    <row r="29" s="4" customFormat="1" ht="71" customHeight="1" spans="1:26">
      <c r="A29" s="9">
        <v>25</v>
      </c>
      <c r="B29" s="10" t="s">
        <v>89</v>
      </c>
      <c r="C29" s="10" t="s">
        <v>148</v>
      </c>
      <c r="D29" s="11" t="s">
        <v>154</v>
      </c>
      <c r="E29" s="11" t="s">
        <v>70</v>
      </c>
      <c r="F29" s="11" t="s">
        <v>34</v>
      </c>
      <c r="G29" s="11" t="s">
        <v>148</v>
      </c>
      <c r="H29" s="11">
        <v>2024</v>
      </c>
      <c r="I29" s="11" t="s">
        <v>155</v>
      </c>
      <c r="J29" s="10"/>
      <c r="K29" s="11" t="s">
        <v>156</v>
      </c>
      <c r="L29" s="11">
        <v>80</v>
      </c>
      <c r="M29" s="11">
        <v>80</v>
      </c>
      <c r="N29" s="11"/>
      <c r="O29" s="12"/>
      <c r="P29" s="11"/>
      <c r="Q29" s="11"/>
      <c r="R29" s="11"/>
      <c r="S29" s="11"/>
      <c r="T29" s="10"/>
      <c r="U29" s="10"/>
      <c r="V29" s="10"/>
      <c r="W29" s="10"/>
      <c r="X29" s="11"/>
      <c r="Y29" s="9"/>
      <c r="Z29" s="10"/>
    </row>
    <row r="30" s="4" customFormat="1" ht="71" customHeight="1" spans="1:26">
      <c r="A30" s="9">
        <v>26</v>
      </c>
      <c r="B30" s="10" t="s">
        <v>89</v>
      </c>
      <c r="C30" s="10" t="s">
        <v>157</v>
      </c>
      <c r="D30" s="11" t="s">
        <v>158</v>
      </c>
      <c r="E30" s="11" t="s">
        <v>33</v>
      </c>
      <c r="F30" s="11" t="s">
        <v>34</v>
      </c>
      <c r="G30" s="11" t="s">
        <v>157</v>
      </c>
      <c r="H30" s="11">
        <v>2022</v>
      </c>
      <c r="I30" s="11" t="s">
        <v>159</v>
      </c>
      <c r="J30" s="10"/>
      <c r="K30" s="11" t="s">
        <v>160</v>
      </c>
      <c r="L30" s="11">
        <v>110</v>
      </c>
      <c r="M30" s="11">
        <v>110</v>
      </c>
      <c r="N30" s="11"/>
      <c r="O30" s="12"/>
      <c r="P30" s="11">
        <v>247</v>
      </c>
      <c r="Q30" s="11">
        <v>905</v>
      </c>
      <c r="R30" s="11">
        <v>7</v>
      </c>
      <c r="S30" s="11">
        <v>14</v>
      </c>
      <c r="T30" s="10"/>
      <c r="U30" s="10"/>
      <c r="V30" s="10"/>
      <c r="W30" s="10"/>
      <c r="X30" s="11"/>
      <c r="Y30" s="9"/>
      <c r="Z30" s="10"/>
    </row>
    <row r="31" s="4" customFormat="1" ht="71" customHeight="1" spans="1:26">
      <c r="A31" s="9">
        <v>27</v>
      </c>
      <c r="B31" s="10" t="s">
        <v>89</v>
      </c>
      <c r="C31" s="10" t="s">
        <v>157</v>
      </c>
      <c r="D31" s="11" t="s">
        <v>161</v>
      </c>
      <c r="E31" s="11" t="s">
        <v>70</v>
      </c>
      <c r="F31" s="11" t="s">
        <v>34</v>
      </c>
      <c r="G31" s="11" t="s">
        <v>162</v>
      </c>
      <c r="H31" s="11">
        <v>2023</v>
      </c>
      <c r="I31" s="11" t="s">
        <v>163</v>
      </c>
      <c r="J31" s="10"/>
      <c r="K31" s="11" t="s">
        <v>164</v>
      </c>
      <c r="L31" s="11">
        <v>18</v>
      </c>
      <c r="M31" s="11">
        <v>18</v>
      </c>
      <c r="N31" s="11"/>
      <c r="O31" s="12"/>
      <c r="P31" s="11">
        <v>50</v>
      </c>
      <c r="Q31" s="11">
        <v>200</v>
      </c>
      <c r="R31" s="11"/>
      <c r="S31" s="11"/>
      <c r="T31" s="10"/>
      <c r="U31" s="10"/>
      <c r="V31" s="10"/>
      <c r="W31" s="10"/>
      <c r="X31" s="11"/>
      <c r="Y31" s="9"/>
      <c r="Z31" s="10"/>
    </row>
    <row r="32" s="4" customFormat="1" ht="71" customHeight="1" spans="1:26">
      <c r="A32" s="9">
        <v>28</v>
      </c>
      <c r="B32" s="10" t="s">
        <v>89</v>
      </c>
      <c r="C32" s="10" t="s">
        <v>157</v>
      </c>
      <c r="D32" s="11" t="s">
        <v>161</v>
      </c>
      <c r="E32" s="11" t="s">
        <v>70</v>
      </c>
      <c r="F32" s="11" t="s">
        <v>34</v>
      </c>
      <c r="G32" s="11" t="s">
        <v>165</v>
      </c>
      <c r="H32" s="11">
        <v>2024</v>
      </c>
      <c r="I32" s="11" t="s">
        <v>166</v>
      </c>
      <c r="J32" s="10"/>
      <c r="K32" s="11" t="s">
        <v>167</v>
      </c>
      <c r="L32" s="11">
        <v>15</v>
      </c>
      <c r="M32" s="11">
        <v>15</v>
      </c>
      <c r="N32" s="11"/>
      <c r="O32" s="12"/>
      <c r="P32" s="11">
        <v>80</v>
      </c>
      <c r="Q32" s="11">
        <v>320</v>
      </c>
      <c r="R32" s="11"/>
      <c r="S32" s="11"/>
      <c r="T32" s="10"/>
      <c r="U32" s="10"/>
      <c r="V32" s="10"/>
      <c r="W32" s="10"/>
      <c r="X32" s="11"/>
      <c r="Y32" s="9"/>
      <c r="Z32" s="10"/>
    </row>
    <row r="33" s="4" customFormat="1" ht="52" customHeight="1" spans="1:26">
      <c r="A33" s="9">
        <v>29</v>
      </c>
      <c r="B33" s="10" t="s">
        <v>89</v>
      </c>
      <c r="C33" s="10"/>
      <c r="D33" s="11" t="s">
        <v>168</v>
      </c>
      <c r="E33" s="11"/>
      <c r="F33" s="11"/>
      <c r="G33" s="11"/>
      <c r="H33" s="11"/>
      <c r="I33" s="11"/>
      <c r="J33" s="10"/>
      <c r="K33" s="11"/>
      <c r="L33" s="11">
        <v>40</v>
      </c>
      <c r="M33" s="11"/>
      <c r="N33" s="11"/>
      <c r="O33" s="12"/>
      <c r="P33" s="11"/>
      <c r="Q33" s="11"/>
      <c r="R33" s="11"/>
      <c r="S33" s="11"/>
      <c r="T33" s="10"/>
      <c r="U33" s="10"/>
      <c r="V33" s="10"/>
      <c r="W33" s="10"/>
      <c r="X33" s="11"/>
      <c r="Y33" s="9"/>
      <c r="Z33" s="10"/>
    </row>
    <row r="34" s="4" customFormat="1" ht="71" customHeight="1" spans="1:26">
      <c r="A34" s="9">
        <v>30</v>
      </c>
      <c r="B34" s="10" t="s">
        <v>169</v>
      </c>
      <c r="C34" s="10" t="s">
        <v>170</v>
      </c>
      <c r="D34" s="11" t="s">
        <v>171</v>
      </c>
      <c r="E34" s="11" t="s">
        <v>70</v>
      </c>
      <c r="F34" s="11" t="s">
        <v>34</v>
      </c>
      <c r="G34" s="11" t="s">
        <v>172</v>
      </c>
      <c r="H34" s="11">
        <v>2022</v>
      </c>
      <c r="I34" s="11" t="s">
        <v>173</v>
      </c>
      <c r="J34" s="10" t="s">
        <v>174</v>
      </c>
      <c r="K34" s="11" t="s">
        <v>175</v>
      </c>
      <c r="L34" s="11">
        <v>100</v>
      </c>
      <c r="M34" s="11">
        <v>100</v>
      </c>
      <c r="N34" s="11"/>
      <c r="O34" s="12"/>
      <c r="P34" s="11">
        <v>347</v>
      </c>
      <c r="Q34" s="11">
        <v>933</v>
      </c>
      <c r="R34" s="11">
        <v>50</v>
      </c>
      <c r="S34" s="11">
        <v>210</v>
      </c>
      <c r="T34" s="10">
        <v>0</v>
      </c>
      <c r="U34" s="10">
        <v>0</v>
      </c>
      <c r="V34" s="10">
        <v>1</v>
      </c>
      <c r="W34" s="10"/>
      <c r="X34" s="11"/>
      <c r="Y34" s="9"/>
      <c r="Z34" s="10"/>
    </row>
    <row r="35" s="4" customFormat="1" ht="71" customHeight="1" spans="1:26">
      <c r="A35" s="9">
        <v>31</v>
      </c>
      <c r="B35" s="10" t="s">
        <v>169</v>
      </c>
      <c r="C35" s="10" t="s">
        <v>176</v>
      </c>
      <c r="D35" s="11" t="s">
        <v>171</v>
      </c>
      <c r="E35" s="11" t="s">
        <v>70</v>
      </c>
      <c r="F35" s="11" t="s">
        <v>34</v>
      </c>
      <c r="G35" s="11" t="s">
        <v>177</v>
      </c>
      <c r="H35" s="11">
        <v>2022</v>
      </c>
      <c r="I35" s="11" t="s">
        <v>173</v>
      </c>
      <c r="J35" s="10" t="s">
        <v>174</v>
      </c>
      <c r="K35" s="11" t="s">
        <v>178</v>
      </c>
      <c r="L35" s="11">
        <v>100</v>
      </c>
      <c r="M35" s="11">
        <v>100</v>
      </c>
      <c r="N35" s="11"/>
      <c r="O35" s="12"/>
      <c r="P35" s="11">
        <v>326</v>
      </c>
      <c r="Q35" s="11">
        <v>1568</v>
      </c>
      <c r="R35" s="11">
        <v>23</v>
      </c>
      <c r="S35" s="11">
        <v>60</v>
      </c>
      <c r="T35" s="10">
        <v>0</v>
      </c>
      <c r="U35" s="10">
        <v>0</v>
      </c>
      <c r="V35" s="10">
        <v>1</v>
      </c>
      <c r="W35" s="10"/>
      <c r="X35" s="11"/>
      <c r="Y35" s="9"/>
      <c r="Z35" s="10"/>
    </row>
    <row r="36" s="4" customFormat="1" ht="71" customHeight="1" spans="1:26">
      <c r="A36" s="9">
        <v>32</v>
      </c>
      <c r="B36" s="10" t="s">
        <v>169</v>
      </c>
      <c r="C36" s="10" t="s">
        <v>179</v>
      </c>
      <c r="D36" s="11" t="s">
        <v>171</v>
      </c>
      <c r="E36" s="11" t="s">
        <v>70</v>
      </c>
      <c r="F36" s="11" t="s">
        <v>34</v>
      </c>
      <c r="G36" s="11" t="s">
        <v>180</v>
      </c>
      <c r="H36" s="11">
        <v>2023</v>
      </c>
      <c r="I36" s="11" t="s">
        <v>173</v>
      </c>
      <c r="J36" s="10" t="s">
        <v>174</v>
      </c>
      <c r="K36" s="11" t="s">
        <v>181</v>
      </c>
      <c r="L36" s="11">
        <v>310</v>
      </c>
      <c r="M36" s="11">
        <v>310</v>
      </c>
      <c r="N36" s="11"/>
      <c r="O36" s="12"/>
      <c r="P36" s="11">
        <v>360</v>
      </c>
      <c r="Q36" s="11">
        <v>1526</v>
      </c>
      <c r="R36" s="11">
        <v>21</v>
      </c>
      <c r="S36" s="11">
        <v>51</v>
      </c>
      <c r="T36" s="10">
        <v>0</v>
      </c>
      <c r="U36" s="10">
        <v>0</v>
      </c>
      <c r="V36" s="10">
        <v>1</v>
      </c>
      <c r="W36" s="10"/>
      <c r="X36" s="11"/>
      <c r="Y36" s="9"/>
      <c r="Z36" s="10"/>
    </row>
    <row r="37" s="4" customFormat="1" ht="71" customHeight="1" spans="1:26">
      <c r="A37" s="9">
        <v>33</v>
      </c>
      <c r="B37" s="10" t="s">
        <v>169</v>
      </c>
      <c r="C37" s="10" t="s">
        <v>182</v>
      </c>
      <c r="D37" s="11" t="s">
        <v>171</v>
      </c>
      <c r="E37" s="11" t="s">
        <v>70</v>
      </c>
      <c r="F37" s="11" t="s">
        <v>34</v>
      </c>
      <c r="G37" s="11" t="s">
        <v>183</v>
      </c>
      <c r="H37" s="11">
        <v>2022</v>
      </c>
      <c r="I37" s="11" t="s">
        <v>173</v>
      </c>
      <c r="J37" s="10" t="s">
        <v>174</v>
      </c>
      <c r="K37" s="11" t="s">
        <v>184</v>
      </c>
      <c r="L37" s="11">
        <v>90</v>
      </c>
      <c r="M37" s="11">
        <v>90</v>
      </c>
      <c r="N37" s="11"/>
      <c r="O37" s="12"/>
      <c r="P37" s="11">
        <v>622</v>
      </c>
      <c r="Q37" s="11">
        <v>1904</v>
      </c>
      <c r="R37" s="11">
        <v>19</v>
      </c>
      <c r="S37" s="11">
        <v>57</v>
      </c>
      <c r="T37" s="10">
        <v>0</v>
      </c>
      <c r="U37" s="10">
        <v>0</v>
      </c>
      <c r="V37" s="10">
        <v>1</v>
      </c>
      <c r="W37" s="10"/>
      <c r="X37" s="11"/>
      <c r="Y37" s="9"/>
      <c r="Z37" s="10"/>
    </row>
    <row r="38" s="4" customFormat="1" ht="71" customHeight="1" spans="1:26">
      <c r="A38" s="9">
        <v>34</v>
      </c>
      <c r="B38" s="10" t="s">
        <v>169</v>
      </c>
      <c r="C38" s="10" t="s">
        <v>185</v>
      </c>
      <c r="D38" s="11" t="s">
        <v>171</v>
      </c>
      <c r="E38" s="11" t="s">
        <v>70</v>
      </c>
      <c r="F38" s="11" t="s">
        <v>34</v>
      </c>
      <c r="G38" s="11" t="s">
        <v>185</v>
      </c>
      <c r="H38" s="11">
        <v>2023</v>
      </c>
      <c r="I38" s="11" t="s">
        <v>173</v>
      </c>
      <c r="J38" s="10" t="s">
        <v>174</v>
      </c>
      <c r="K38" s="11" t="s">
        <v>186</v>
      </c>
      <c r="L38" s="11">
        <v>60</v>
      </c>
      <c r="M38" s="11">
        <v>60</v>
      </c>
      <c r="N38" s="11"/>
      <c r="O38" s="12"/>
      <c r="P38" s="11">
        <v>378</v>
      </c>
      <c r="Q38" s="11">
        <v>1054</v>
      </c>
      <c r="R38" s="11">
        <v>11</v>
      </c>
      <c r="S38" s="11">
        <v>29</v>
      </c>
      <c r="T38" s="10">
        <v>0</v>
      </c>
      <c r="U38" s="10">
        <v>0</v>
      </c>
      <c r="V38" s="10">
        <v>1</v>
      </c>
      <c r="W38" s="10"/>
      <c r="X38" s="11"/>
      <c r="Y38" s="9"/>
      <c r="Z38" s="10"/>
    </row>
    <row r="39" s="4" customFormat="1" ht="71" customHeight="1" spans="1:26">
      <c r="A39" s="9">
        <v>35</v>
      </c>
      <c r="B39" s="10" t="s">
        <v>169</v>
      </c>
      <c r="C39" s="10" t="s">
        <v>187</v>
      </c>
      <c r="D39" s="11" t="s">
        <v>171</v>
      </c>
      <c r="E39" s="11" t="s">
        <v>70</v>
      </c>
      <c r="F39" s="11" t="s">
        <v>34</v>
      </c>
      <c r="G39" s="11" t="s">
        <v>188</v>
      </c>
      <c r="H39" s="11">
        <v>2023</v>
      </c>
      <c r="I39" s="11" t="s">
        <v>173</v>
      </c>
      <c r="J39" s="10" t="s">
        <v>174</v>
      </c>
      <c r="K39" s="11" t="s">
        <v>189</v>
      </c>
      <c r="L39" s="11">
        <v>300</v>
      </c>
      <c r="M39" s="11">
        <v>300</v>
      </c>
      <c r="N39" s="11"/>
      <c r="O39" s="12"/>
      <c r="P39" s="11">
        <v>619</v>
      </c>
      <c r="Q39" s="11">
        <v>2006</v>
      </c>
      <c r="R39" s="11">
        <v>12</v>
      </c>
      <c r="S39" s="11">
        <v>29</v>
      </c>
      <c r="T39" s="10">
        <v>0</v>
      </c>
      <c r="U39" s="10">
        <v>0</v>
      </c>
      <c r="V39" s="10">
        <v>1</v>
      </c>
      <c r="W39" s="10"/>
      <c r="X39" s="11"/>
      <c r="Y39" s="9"/>
      <c r="Z39" s="10"/>
    </row>
    <row r="40" s="4" customFormat="1" ht="71" customHeight="1" spans="1:26">
      <c r="A40" s="9">
        <v>36</v>
      </c>
      <c r="B40" s="10" t="s">
        <v>169</v>
      </c>
      <c r="C40" s="10" t="s">
        <v>190</v>
      </c>
      <c r="D40" s="11" t="s">
        <v>171</v>
      </c>
      <c r="E40" s="11" t="s">
        <v>70</v>
      </c>
      <c r="F40" s="11" t="s">
        <v>34</v>
      </c>
      <c r="G40" s="11" t="s">
        <v>191</v>
      </c>
      <c r="H40" s="11">
        <v>2022</v>
      </c>
      <c r="I40" s="11" t="s">
        <v>173</v>
      </c>
      <c r="J40" s="10" t="s">
        <v>174</v>
      </c>
      <c r="K40" s="11" t="s">
        <v>178</v>
      </c>
      <c r="L40" s="11">
        <v>100</v>
      </c>
      <c r="M40" s="11">
        <v>100</v>
      </c>
      <c r="N40" s="11"/>
      <c r="O40" s="12"/>
      <c r="P40" s="11">
        <v>547</v>
      </c>
      <c r="Q40" s="11">
        <v>1387</v>
      </c>
      <c r="R40" s="11">
        <v>18</v>
      </c>
      <c r="S40" s="11">
        <v>49</v>
      </c>
      <c r="T40" s="10">
        <v>0</v>
      </c>
      <c r="U40" s="10">
        <v>0</v>
      </c>
      <c r="V40" s="10">
        <v>1</v>
      </c>
      <c r="W40" s="10"/>
      <c r="X40" s="11"/>
      <c r="Y40" s="9"/>
      <c r="Z40" s="10"/>
    </row>
    <row r="41" s="4" customFormat="1" ht="71" customHeight="1" spans="1:26">
      <c r="A41" s="9">
        <v>37</v>
      </c>
      <c r="B41" s="10" t="s">
        <v>169</v>
      </c>
      <c r="C41" s="10" t="s">
        <v>192</v>
      </c>
      <c r="D41" s="11" t="s">
        <v>193</v>
      </c>
      <c r="E41" s="11" t="s">
        <v>194</v>
      </c>
      <c r="F41" s="11" t="s">
        <v>34</v>
      </c>
      <c r="G41" s="11" t="s">
        <v>195</v>
      </c>
      <c r="H41" s="11">
        <v>2022</v>
      </c>
      <c r="I41" s="11" t="s">
        <v>173</v>
      </c>
      <c r="J41" s="10" t="s">
        <v>174</v>
      </c>
      <c r="K41" s="11" t="s">
        <v>196</v>
      </c>
      <c r="L41" s="11">
        <v>300</v>
      </c>
      <c r="M41" s="11">
        <v>300</v>
      </c>
      <c r="N41" s="11"/>
      <c r="O41" s="12"/>
      <c r="P41" s="11">
        <v>107</v>
      </c>
      <c r="Q41" s="11">
        <v>317</v>
      </c>
      <c r="R41" s="11">
        <v>1</v>
      </c>
      <c r="S41" s="11">
        <v>2</v>
      </c>
      <c r="T41" s="10">
        <v>0</v>
      </c>
      <c r="U41" s="10">
        <v>0</v>
      </c>
      <c r="V41" s="10">
        <v>3</v>
      </c>
      <c r="W41" s="10"/>
      <c r="X41" s="11"/>
      <c r="Y41" s="9"/>
      <c r="Z41" s="10"/>
    </row>
    <row r="42" s="4" customFormat="1" ht="71" customHeight="1" spans="1:26">
      <c r="A42" s="9">
        <v>38</v>
      </c>
      <c r="B42" s="10" t="s">
        <v>169</v>
      </c>
      <c r="C42" s="10" t="s">
        <v>197</v>
      </c>
      <c r="D42" s="11" t="s">
        <v>171</v>
      </c>
      <c r="E42" s="11" t="s">
        <v>70</v>
      </c>
      <c r="F42" s="11" t="s">
        <v>34</v>
      </c>
      <c r="G42" s="11" t="s">
        <v>198</v>
      </c>
      <c r="H42" s="11">
        <v>2022</v>
      </c>
      <c r="I42" s="11" t="s">
        <v>173</v>
      </c>
      <c r="J42" s="10" t="s">
        <v>174</v>
      </c>
      <c r="K42" s="11" t="s">
        <v>199</v>
      </c>
      <c r="L42" s="11">
        <v>80</v>
      </c>
      <c r="M42" s="11">
        <v>80</v>
      </c>
      <c r="N42" s="11"/>
      <c r="O42" s="12"/>
      <c r="P42" s="11">
        <v>516</v>
      </c>
      <c r="Q42" s="11">
        <v>1304</v>
      </c>
      <c r="R42" s="11">
        <v>14</v>
      </c>
      <c r="S42" s="11">
        <v>30</v>
      </c>
      <c r="T42" s="10">
        <v>0</v>
      </c>
      <c r="U42" s="10">
        <v>0</v>
      </c>
      <c r="V42" s="10">
        <v>1</v>
      </c>
      <c r="W42" s="10"/>
      <c r="X42" s="11"/>
      <c r="Y42" s="9"/>
      <c r="Z42" s="10"/>
    </row>
    <row r="43" s="4" customFormat="1" ht="71" customHeight="1" spans="1:26">
      <c r="A43" s="9">
        <v>39</v>
      </c>
      <c r="B43" s="10" t="s">
        <v>169</v>
      </c>
      <c r="C43" s="10" t="s">
        <v>200</v>
      </c>
      <c r="D43" s="11" t="s">
        <v>171</v>
      </c>
      <c r="E43" s="11" t="s">
        <v>70</v>
      </c>
      <c r="F43" s="11" t="s">
        <v>34</v>
      </c>
      <c r="G43" s="11" t="s">
        <v>201</v>
      </c>
      <c r="H43" s="11">
        <v>2022</v>
      </c>
      <c r="I43" s="11" t="s">
        <v>173</v>
      </c>
      <c r="J43" s="10" t="s">
        <v>174</v>
      </c>
      <c r="K43" s="11" t="s">
        <v>178</v>
      </c>
      <c r="L43" s="11">
        <v>100</v>
      </c>
      <c r="M43" s="11">
        <v>100</v>
      </c>
      <c r="N43" s="11"/>
      <c r="O43" s="12"/>
      <c r="P43" s="11">
        <v>184</v>
      </c>
      <c r="Q43" s="11">
        <v>614</v>
      </c>
      <c r="R43" s="11">
        <v>52</v>
      </c>
      <c r="S43" s="11">
        <v>214</v>
      </c>
      <c r="T43" s="10">
        <v>0</v>
      </c>
      <c r="U43" s="10">
        <v>0</v>
      </c>
      <c r="V43" s="10">
        <v>1</v>
      </c>
      <c r="W43" s="10"/>
      <c r="X43" s="11"/>
      <c r="Y43" s="9"/>
      <c r="Z43" s="10"/>
    </row>
    <row r="44" s="4" customFormat="1" ht="71" customHeight="1" spans="1:26">
      <c r="A44" s="9">
        <v>40</v>
      </c>
      <c r="B44" s="10" t="s">
        <v>169</v>
      </c>
      <c r="C44" s="10" t="s">
        <v>202</v>
      </c>
      <c r="D44" s="11" t="s">
        <v>171</v>
      </c>
      <c r="E44" s="11" t="s">
        <v>70</v>
      </c>
      <c r="F44" s="11" t="s">
        <v>34</v>
      </c>
      <c r="G44" s="11" t="s">
        <v>203</v>
      </c>
      <c r="H44" s="11">
        <v>2024</v>
      </c>
      <c r="I44" s="11" t="s">
        <v>173</v>
      </c>
      <c r="J44" s="10" t="s">
        <v>174</v>
      </c>
      <c r="K44" s="11" t="s">
        <v>189</v>
      </c>
      <c r="L44" s="11">
        <v>300</v>
      </c>
      <c r="M44" s="11">
        <v>300</v>
      </c>
      <c r="N44" s="11"/>
      <c r="O44" s="12"/>
      <c r="P44" s="11">
        <v>468</v>
      </c>
      <c r="Q44" s="11">
        <v>1426</v>
      </c>
      <c r="R44" s="11">
        <v>18</v>
      </c>
      <c r="S44" s="11">
        <v>54</v>
      </c>
      <c r="T44" s="10">
        <v>0</v>
      </c>
      <c r="U44" s="10">
        <v>0</v>
      </c>
      <c r="V44" s="10">
        <v>1</v>
      </c>
      <c r="W44" s="10"/>
      <c r="X44" s="11"/>
      <c r="Y44" s="9"/>
      <c r="Z44" s="10"/>
    </row>
    <row r="45" s="4" customFormat="1" ht="71" customHeight="1" spans="1:26">
      <c r="A45" s="9">
        <v>41</v>
      </c>
      <c r="B45" s="10" t="s">
        <v>169</v>
      </c>
      <c r="C45" s="10" t="s">
        <v>204</v>
      </c>
      <c r="D45" s="11" t="s">
        <v>205</v>
      </c>
      <c r="E45" s="11" t="s">
        <v>70</v>
      </c>
      <c r="F45" s="11" t="s">
        <v>34</v>
      </c>
      <c r="G45" s="11" t="s">
        <v>206</v>
      </c>
      <c r="H45" s="11">
        <v>2022</v>
      </c>
      <c r="I45" s="11" t="s">
        <v>173</v>
      </c>
      <c r="J45" s="10" t="s">
        <v>174</v>
      </c>
      <c r="K45" s="11" t="s">
        <v>207</v>
      </c>
      <c r="L45" s="11">
        <v>60</v>
      </c>
      <c r="M45" s="11">
        <v>60</v>
      </c>
      <c r="N45" s="11"/>
      <c r="O45" s="12"/>
      <c r="P45" s="11">
        <v>188</v>
      </c>
      <c r="Q45" s="11">
        <v>526</v>
      </c>
      <c r="R45" s="11">
        <v>3</v>
      </c>
      <c r="S45" s="11">
        <v>7</v>
      </c>
      <c r="T45" s="10">
        <v>0</v>
      </c>
      <c r="U45" s="10">
        <v>0</v>
      </c>
      <c r="V45" s="10">
        <v>1</v>
      </c>
      <c r="W45" s="10"/>
      <c r="X45" s="11"/>
      <c r="Y45" s="9"/>
      <c r="Z45" s="10"/>
    </row>
    <row r="46" s="4" customFormat="1" ht="71" customHeight="1" spans="1:26">
      <c r="A46" s="9">
        <v>42</v>
      </c>
      <c r="B46" s="10" t="s">
        <v>169</v>
      </c>
      <c r="C46" s="10" t="s">
        <v>204</v>
      </c>
      <c r="D46" s="11" t="s">
        <v>205</v>
      </c>
      <c r="E46" s="11" t="s">
        <v>70</v>
      </c>
      <c r="F46" s="11" t="s">
        <v>34</v>
      </c>
      <c r="G46" s="11" t="s">
        <v>206</v>
      </c>
      <c r="H46" s="11">
        <v>2022</v>
      </c>
      <c r="I46" s="11" t="s">
        <v>173</v>
      </c>
      <c r="J46" s="10" t="s">
        <v>174</v>
      </c>
      <c r="K46" s="11" t="s">
        <v>208</v>
      </c>
      <c r="L46" s="11">
        <v>30</v>
      </c>
      <c r="M46" s="11">
        <v>30</v>
      </c>
      <c r="N46" s="11"/>
      <c r="O46" s="12"/>
      <c r="P46" s="11">
        <v>188</v>
      </c>
      <c r="Q46" s="11">
        <v>526</v>
      </c>
      <c r="R46" s="11">
        <v>3</v>
      </c>
      <c r="S46" s="11">
        <v>7</v>
      </c>
      <c r="T46" s="10">
        <v>0</v>
      </c>
      <c r="U46" s="10">
        <v>0</v>
      </c>
      <c r="V46" s="10">
        <v>1</v>
      </c>
      <c r="W46" s="10"/>
      <c r="X46" s="11"/>
      <c r="Y46" s="9"/>
      <c r="Z46" s="10"/>
    </row>
    <row r="47" s="4" customFormat="1" ht="71" customHeight="1" spans="1:26">
      <c r="A47" s="9">
        <v>43</v>
      </c>
      <c r="B47" s="10" t="s">
        <v>169</v>
      </c>
      <c r="C47" s="10" t="s">
        <v>209</v>
      </c>
      <c r="D47" s="11" t="s">
        <v>205</v>
      </c>
      <c r="E47" s="11" t="s">
        <v>210</v>
      </c>
      <c r="F47" s="11" t="s">
        <v>112</v>
      </c>
      <c r="G47" s="11" t="s">
        <v>211</v>
      </c>
      <c r="H47" s="11">
        <v>2022</v>
      </c>
      <c r="I47" s="11">
        <v>1</v>
      </c>
      <c r="J47" s="10" t="s">
        <v>174</v>
      </c>
      <c r="K47" s="11" t="s">
        <v>212</v>
      </c>
      <c r="L47" s="11">
        <v>50</v>
      </c>
      <c r="M47" s="11">
        <v>50</v>
      </c>
      <c r="N47" s="11"/>
      <c r="O47" s="12"/>
      <c r="P47" s="11">
        <v>227</v>
      </c>
      <c r="Q47" s="11">
        <v>955</v>
      </c>
      <c r="R47" s="11">
        <v>70</v>
      </c>
      <c r="S47" s="11">
        <v>274</v>
      </c>
      <c r="T47" s="10">
        <v>0</v>
      </c>
      <c r="U47" s="10">
        <v>0</v>
      </c>
      <c r="V47" s="10">
        <v>2</v>
      </c>
      <c r="W47" s="10"/>
      <c r="X47" s="11"/>
      <c r="Y47" s="9"/>
      <c r="Z47" s="10"/>
    </row>
    <row r="48" s="4" customFormat="1" ht="71" customHeight="1" spans="1:26">
      <c r="A48" s="9">
        <v>44</v>
      </c>
      <c r="B48" s="10" t="s">
        <v>169</v>
      </c>
      <c r="C48" s="10" t="s">
        <v>209</v>
      </c>
      <c r="D48" s="11" t="s">
        <v>213</v>
      </c>
      <c r="E48" s="11" t="s">
        <v>194</v>
      </c>
      <c r="F48" s="11" t="s">
        <v>34</v>
      </c>
      <c r="G48" s="11" t="s">
        <v>214</v>
      </c>
      <c r="H48" s="11">
        <v>2022</v>
      </c>
      <c r="I48" s="11">
        <v>1</v>
      </c>
      <c r="J48" s="10" t="s">
        <v>174</v>
      </c>
      <c r="K48" s="11" t="s">
        <v>215</v>
      </c>
      <c r="L48" s="11">
        <v>15</v>
      </c>
      <c r="M48" s="11">
        <v>15</v>
      </c>
      <c r="N48" s="11"/>
      <c r="O48" s="12"/>
      <c r="P48" s="11">
        <v>109</v>
      </c>
      <c r="Q48" s="11">
        <v>445</v>
      </c>
      <c r="R48" s="11">
        <v>23</v>
      </c>
      <c r="S48" s="11">
        <v>96</v>
      </c>
      <c r="T48" s="10">
        <v>0</v>
      </c>
      <c r="U48" s="10">
        <v>0</v>
      </c>
      <c r="V48" s="10">
        <v>0.5</v>
      </c>
      <c r="W48" s="10"/>
      <c r="X48" s="11"/>
      <c r="Y48" s="9"/>
      <c r="Z48" s="10"/>
    </row>
    <row r="49" s="4" customFormat="1"/>
    <row r="50" s="4" customFormat="1"/>
  </sheetData>
  <autoFilter xmlns:etc="http://www.wps.cn/officeDocument/2017/etCustomData" ref="A2:Z48" etc:filterBottomFollowUsedRange="0">
    <extLst/>
  </autoFilter>
  <mergeCells count="29">
    <mergeCell ref="A1:Y1"/>
    <mergeCell ref="L2:O2"/>
    <mergeCell ref="P2:S2"/>
    <mergeCell ref="T2:V2"/>
    <mergeCell ref="W2:X2"/>
    <mergeCell ref="P3:Q3"/>
    <mergeCell ref="R3:S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3:L4"/>
    <mergeCell ref="M3:M4"/>
    <mergeCell ref="N3:N4"/>
    <mergeCell ref="O3:O4"/>
    <mergeCell ref="T3:T4"/>
    <mergeCell ref="U3:U4"/>
    <mergeCell ref="V3:V4"/>
    <mergeCell ref="W3:W4"/>
    <mergeCell ref="X3:X4"/>
    <mergeCell ref="Y2:Y4"/>
    <mergeCell ref="Z2:Z4"/>
  </mergeCells>
  <pageMargins left="0.393055555555556" right="0.354166666666667" top="0.354166666666667" bottom="0.472222222222222" header="0.275" footer="0.196527777777778"/>
  <pageSetup paperSize="9" scale="91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贵安乡镇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Midnight Sun</cp:lastModifiedBy>
  <dcterms:created xsi:type="dcterms:W3CDTF">2021-07-07T22:47:00Z</dcterms:created>
  <dcterms:modified xsi:type="dcterms:W3CDTF">2025-08-26T07:04:36Z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76BF2553AD544B5281FCF8C8FF3B5557_13</vt:lpwstr>
  </property>
</Properties>
</file>