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42" activeTab="16"/>
  </bookViews>
  <sheets>
    <sheet name="封面" sheetId="21" r:id="rId1"/>
    <sheet name="目录" sheetId="20" r:id="rId2"/>
    <sheet name="表1" sheetId="1" r:id="rId3"/>
    <sheet name="表2" sheetId="2" r:id="rId4"/>
    <sheet name="表3" sheetId="23" r:id="rId5"/>
    <sheet name="表4" sheetId="4" r:id="rId6"/>
    <sheet name="表5" sheetId="5" r:id="rId7"/>
    <sheet name="表6" sheetId="11" r:id="rId8"/>
    <sheet name="表7" sheetId="24" r:id="rId9"/>
    <sheet name="表8" sheetId="25" r:id="rId10"/>
    <sheet name="表9" sheetId="26" r:id="rId11"/>
    <sheet name="表10" sheetId="7" r:id="rId12"/>
    <sheet name="表11" sheetId="22" r:id="rId13"/>
    <sheet name="表12" sheetId="19" r:id="rId14"/>
    <sheet name="表13" sheetId="16" r:id="rId15"/>
    <sheet name="表14" sheetId="17" r:id="rId16"/>
    <sheet name="表15" sheetId="28" r:id="rId17"/>
  </sheets>
  <definedNames>
    <definedName name="_xlnm.Print_Titles" localSheetId="5">表4!$1:$5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<sst xmlns="http://schemas.openxmlformats.org/spreadsheetml/2006/main" count="541" uniqueCount="340">
  <si>
    <t>附表</t>
  </si>
  <si>
    <t>2025年部门预算公开表</t>
  </si>
  <si>
    <t>贵阳市花溪区教育局  编制</t>
  </si>
  <si>
    <t>2025 年 3 月14日</t>
  </si>
  <si>
    <t>目    录</t>
  </si>
  <si>
    <r>
      <t>1</t>
    </r>
    <r>
      <rPr>
        <sz val="12"/>
        <rFont val="宋体"/>
        <charset val="134"/>
      </rPr>
      <t>、</t>
    </r>
  </si>
  <si>
    <t>部门收支总体情况表</t>
  </si>
  <si>
    <r>
      <t>2</t>
    </r>
    <r>
      <rPr>
        <sz val="12"/>
        <rFont val="宋体"/>
        <charset val="134"/>
      </rPr>
      <t>、</t>
    </r>
  </si>
  <si>
    <t>部门收入总体情况表</t>
  </si>
  <si>
    <r>
      <t>3</t>
    </r>
    <r>
      <rPr>
        <sz val="12"/>
        <rFont val="宋体"/>
        <charset val="134"/>
      </rPr>
      <t>、</t>
    </r>
  </si>
  <si>
    <t>部门支出总体情况表</t>
  </si>
  <si>
    <r>
      <t>4</t>
    </r>
    <r>
      <rPr>
        <sz val="12"/>
        <rFont val="宋体"/>
        <charset val="134"/>
      </rPr>
      <t>、</t>
    </r>
  </si>
  <si>
    <t>财政拨款收支总体情况表</t>
  </si>
  <si>
    <r>
      <t>5</t>
    </r>
    <r>
      <rPr>
        <sz val="12"/>
        <rFont val="宋体"/>
        <charset val="134"/>
      </rPr>
      <t>、</t>
    </r>
  </si>
  <si>
    <t>一般公共预算支出情况表</t>
  </si>
  <si>
    <r>
      <t>6</t>
    </r>
    <r>
      <rPr>
        <sz val="12"/>
        <rFont val="宋体"/>
        <charset val="134"/>
      </rPr>
      <t>、</t>
    </r>
  </si>
  <si>
    <t>一般公共预算基本支出情况表（按部门预算经济科目）</t>
  </si>
  <si>
    <r>
      <t>7</t>
    </r>
    <r>
      <rPr>
        <sz val="12"/>
        <rFont val="宋体"/>
        <charset val="134"/>
      </rPr>
      <t>、</t>
    </r>
  </si>
  <si>
    <t>一般公共预算基本支出情况表（按政府预算经济分类科目）</t>
  </si>
  <si>
    <r>
      <t>8</t>
    </r>
    <r>
      <rPr>
        <sz val="12"/>
        <rFont val="宋体"/>
        <charset val="134"/>
      </rPr>
      <t>、</t>
    </r>
  </si>
  <si>
    <t>政府性基金预算支出情况表</t>
  </si>
  <si>
    <r>
      <t>9</t>
    </r>
    <r>
      <rPr>
        <sz val="12"/>
        <rFont val="宋体"/>
        <charset val="134"/>
      </rPr>
      <t>、</t>
    </r>
  </si>
  <si>
    <t>国有资本经营预算支出情况表</t>
  </si>
  <si>
    <r>
      <t>1</t>
    </r>
    <r>
      <rPr>
        <sz val="12"/>
        <rFont val="宋体"/>
        <charset val="134"/>
      </rPr>
      <t>0、</t>
    </r>
  </si>
  <si>
    <t>财政拨款“三公”经费预算支出表</t>
  </si>
  <si>
    <r>
      <t>1</t>
    </r>
    <r>
      <rPr>
        <sz val="12"/>
        <rFont val="宋体"/>
        <charset val="134"/>
      </rPr>
      <t>1、</t>
    </r>
  </si>
  <si>
    <t>部门政府采购预算表</t>
  </si>
  <si>
    <r>
      <t>1</t>
    </r>
    <r>
      <rPr>
        <sz val="12"/>
        <rFont val="宋体"/>
        <charset val="134"/>
      </rPr>
      <t>2、</t>
    </r>
  </si>
  <si>
    <t>区对下转移支付预算情况表</t>
  </si>
  <si>
    <r>
      <t>1</t>
    </r>
    <r>
      <rPr>
        <sz val="12"/>
        <rFont val="宋体"/>
        <charset val="134"/>
      </rPr>
      <t>3、</t>
    </r>
  </si>
  <si>
    <t>部门整体支出绩效目标批复表</t>
  </si>
  <si>
    <r>
      <t>1</t>
    </r>
    <r>
      <rPr>
        <sz val="12"/>
        <rFont val="宋体"/>
        <charset val="134"/>
      </rPr>
      <t>4、</t>
    </r>
  </si>
  <si>
    <t>项目支出绩效目标批复表（项目一）</t>
  </si>
  <si>
    <r>
      <t>1</t>
    </r>
    <r>
      <rPr>
        <sz val="12"/>
        <rFont val="宋体"/>
        <charset val="134"/>
      </rPr>
      <t>5、</t>
    </r>
  </si>
  <si>
    <t>项目支出绩效目标批复表（项目二）</t>
  </si>
  <si>
    <t>表1</t>
  </si>
  <si>
    <t>2025年部门收支预算总表</t>
  </si>
  <si>
    <t>部门（单位）名称：贵阳市花溪区教育局</t>
  </si>
  <si>
    <t>单位：万元</t>
  </si>
  <si>
    <t>收入</t>
  </si>
  <si>
    <t>支出</t>
  </si>
  <si>
    <t>项  目</t>
  </si>
  <si>
    <t>预算数</t>
  </si>
  <si>
    <t>一、本年收入</t>
  </si>
  <si>
    <t>一、本年支出</t>
  </si>
  <si>
    <t>（一）财政拨款收入</t>
  </si>
  <si>
    <t>（一）一般公共服务支出</t>
  </si>
  <si>
    <t>1、一般公共预算财政拨款收入</t>
  </si>
  <si>
    <t>（二）国防支出</t>
  </si>
  <si>
    <t>2、政府性基金预算财政拨款收入</t>
  </si>
  <si>
    <t>（三）公共安全支出</t>
  </si>
  <si>
    <t>3、国有资本经营预算财政拨款收入</t>
  </si>
  <si>
    <t>（四）教育支出</t>
  </si>
  <si>
    <t>（二）财政专户管理资金收入</t>
  </si>
  <si>
    <t>（五）科学技术支出</t>
  </si>
  <si>
    <t>（三）单位资金收入</t>
  </si>
  <si>
    <t>（六）文化旅游体育与传媒支出</t>
  </si>
  <si>
    <t>1、事业收入</t>
  </si>
  <si>
    <t>（七）社会保障和就业支出</t>
  </si>
  <si>
    <t>2、事业单位经营收入</t>
  </si>
  <si>
    <t>（八）卫生健康支出</t>
  </si>
  <si>
    <t>3、上级补助收入</t>
  </si>
  <si>
    <t>（九）节能环保支出</t>
  </si>
  <si>
    <t>4、附属单位上缴收入</t>
  </si>
  <si>
    <t>（十）城乡社区支出</t>
  </si>
  <si>
    <t>5、其他收入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</si>
  <si>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</si>
  <si>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</si>
  <si>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</si>
  <si>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</si>
  <si>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（十五）自然资源海洋气象等支出</t>
  </si>
  <si>
    <t>（十六）住房保障支出</t>
  </si>
  <si>
    <t>（十七）粮油物资储备支出</t>
  </si>
  <si>
    <t>（十八）灾害防治及应急管理支出</t>
  </si>
  <si>
    <t>（十九）其他支出</t>
  </si>
  <si>
    <t>（二十）债务付息支出</t>
  </si>
  <si>
    <t>（二十一）债务发行费用支出</t>
  </si>
  <si>
    <t>（二十二）国有资本经营预算支出</t>
  </si>
  <si>
    <t>（二十三）抗疫特别国债安排的支出</t>
  </si>
  <si>
    <t>二、上年结转结余</t>
  </si>
  <si>
    <t>二、年终结转结余</t>
  </si>
  <si>
    <t>收入总计</t>
  </si>
  <si>
    <t>支出总计</t>
  </si>
  <si>
    <t>表2</t>
  </si>
  <si>
    <t>2025年部门收入预算总表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</si>
  <si>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</si>
  <si>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</si>
  <si>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</si>
  <si>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</si>
  <si>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</si>
  <si>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</si>
  <si>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</si>
  <si>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贵阳市花溪区教育局汇总</t>
  </si>
  <si>
    <t>表3</t>
  </si>
  <si>
    <t>2025年部门支出预算总表</t>
  </si>
  <si>
    <t>本年支出</t>
  </si>
  <si>
    <t>年终结转结余</t>
  </si>
  <si>
    <t>财政拨款支出</t>
  </si>
  <si>
    <t>财政专户管理资金支出</t>
  </si>
  <si>
    <t>单位资金支出</t>
  </si>
  <si>
    <t>财政拨款结转结余</t>
  </si>
  <si>
    <t>财政专户管理资金结转结余</t>
  </si>
  <si>
    <t>单位资金结转结余</t>
  </si>
  <si>
    <t>表4</t>
  </si>
  <si>
    <t>2025年财政拨款收支预算总表</t>
  </si>
  <si>
    <t>项目</t>
  </si>
  <si>
    <t>（一）一般公共预算拨款收入</t>
  </si>
  <si>
    <t>（二）政府性基金预算拨款收入</t>
  </si>
  <si>
    <t>（三）国有资本经营预算拨款收入</t>
  </si>
  <si>
    <t>表5</t>
  </si>
  <si>
    <t>2025年一般公共预算支出预算表</t>
  </si>
  <si>
    <t>科目编码</t>
  </si>
  <si>
    <t>单位（科目）名称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</si>
  <si>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</si>
  <si>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</si>
  <si>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</si>
  <si>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</si>
  <si>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</si>
  <si>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</si>
  <si>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</si>
  <si>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</si>
  <si>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贵阳市花溪区教育局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</si>
  <si>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</si>
  <si>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</si>
  <si>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</si>
  <si>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</si>
  <si>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</si>
  <si>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</si>
  <si>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</si>
  <si>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</si>
  <si>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</si>
  <si>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</si>
  <si>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</si>
  <si>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</si>
  <si>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5020202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</si>
  <si>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</si>
  <si>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</si>
  <si>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</si>
  <si>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</si>
  <si>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</si>
  <si>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</si>
  <si>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</si>
  <si>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</si>
  <si>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</si>
  <si>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</si>
  <si>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职业教育</t>
  </si>
  <si>
    <t>2050302</t>
  </si>
  <si>
    <t>中等职业教育</t>
  </si>
  <si>
    <t>2050399</t>
  </si>
  <si>
    <t>其他职业教育支出</t>
  </si>
  <si>
    <t>20507</t>
  </si>
  <si>
    <t>特殊教育</t>
  </si>
  <si>
    <t>2050701</t>
  </si>
  <si>
    <t>特殊教育学校</t>
  </si>
  <si>
    <t>20508</t>
  </si>
  <si>
    <t>进修及培训</t>
  </si>
  <si>
    <t>2050801</t>
  </si>
  <si>
    <t>其他进修及培训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</si>
  <si>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</si>
  <si>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</si>
  <si>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</si>
  <si>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</si>
  <si>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</si>
  <si>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</si>
  <si>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表6</t>
  </si>
  <si>
    <t>2025年一般公共预算基本支出预算表（按部门预算经济科目）</t>
  </si>
  <si>
    <t>类</t>
  </si>
  <si>
    <t>款</t>
  </si>
  <si>
    <t>贵阳市花溪区教育局（汇总）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</si>
  <si>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</si>
  <si>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</si>
  <si>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</si>
  <si>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</si>
  <si>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</si>
  <si>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</si>
  <si>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</si>
  <si>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</si>
  <si>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</si>
  <si>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</si>
  <si>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</si>
  <si>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</si>
  <si>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</si>
  <si>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</si>
  <si>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</si>
  <si>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城镇职工基本医疗保险缴费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</si>
  <si>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</si>
  <si>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</si>
  <si>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</si>
  <si>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</si>
  <si>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</si>
  <si>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</si>
  <si>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</si>
  <si>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</si>
  <si>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</si>
  <si>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>28</t>
  </si>
  <si>
    <t xml:space="preserve">  工会费</t>
  </si>
  <si>
    <t>31</t>
  </si>
  <si>
    <t xml:space="preserve">  公务用车运行维护费</t>
  </si>
  <si>
    <t>39</t>
  </si>
  <si>
    <t xml:space="preserve">  其他交通费用</t>
  </si>
  <si>
    <t xml:space="preserve">  其他商品服务支出</t>
  </si>
  <si>
    <t>303</t>
  </si>
  <si>
    <t>对个人和家庭的补助</t>
  </si>
  <si>
    <t xml:space="preserve">  离休费</t>
  </si>
  <si>
    <t xml:space="preserve">  退休费</t>
  </si>
  <si>
    <t>04</t>
  </si>
  <si>
    <t xml:space="preserve">  抚恤金</t>
  </si>
  <si>
    <t>05</t>
  </si>
  <si>
    <t xml:space="preserve">  生活补助</t>
  </si>
  <si>
    <t>表7</t>
  </si>
  <si>
    <t>2025年一般公共预算基本支出预算表（按政府预算经济科目）</t>
  </si>
  <si>
    <t>501</t>
  </si>
  <si>
    <t>机关工资福利支出</t>
  </si>
  <si>
    <t xml:space="preserve">  工资奖金津补贴</t>
  </si>
  <si>
    <t xml:space="preserve">  社会保障缴费</t>
  </si>
  <si>
    <t>502</t>
  </si>
  <si>
    <t>机关商品和服务支出</t>
  </si>
  <si>
    <t xml:space="preserve">  办公经费</t>
  </si>
  <si>
    <t>505</t>
  </si>
  <si>
    <t>对事业单位经常性补助</t>
  </si>
  <si>
    <t>509</t>
  </si>
  <si>
    <t xml:space="preserve">  社会福利和救助</t>
  </si>
  <si>
    <t xml:space="preserve">  离退休费</t>
  </si>
  <si>
    <t>表8</t>
  </si>
  <si>
    <t>2025年政府性基金预算支出预算表</t>
  </si>
  <si>
    <t>本表没有发生数</t>
  </si>
  <si>
    <t>表9</t>
  </si>
  <si>
    <t>2025年国有资本经营预算支出预算表</t>
  </si>
  <si>
    <t>表10</t>
  </si>
  <si>
    <t>2025年财政拨款“三公”经费支出预算表</t>
  </si>
  <si>
    <t>单位（项目）名称</t>
  </si>
  <si>
    <t>2024年财政拨款“三公”经费预算支出</t>
  </si>
  <si>
    <t>2025年财政拨款“三公”经费预算支出</t>
  </si>
  <si>
    <t>2025年较2024年增减变化额</t>
  </si>
  <si>
    <t>2025年较2024年增减变化率</t>
  </si>
  <si>
    <t>同比增减变化原因</t>
  </si>
  <si>
    <t>一、因公出国（境）费</t>
  </si>
  <si>
    <t>例：按照过“紧日子”要求，减少因公出国经费预算安排。</t>
  </si>
  <si>
    <t>二、公务接待费</t>
  </si>
  <si>
    <t>例：受疫情影响，公务活动相对减少。</t>
  </si>
  <si>
    <t>三、公务用车购置及运行维护费</t>
  </si>
  <si>
    <t>—</t>
  </si>
  <si>
    <t>1、公务用车运行维护费</t>
  </si>
  <si>
    <t>例：公务车数量相比上年减少，车辆运维费预算相应降低。</t>
  </si>
  <si>
    <t>2、公务用车购置费</t>
  </si>
  <si>
    <t>例：本年未发生公务车购置。</t>
  </si>
  <si>
    <r>
      <t>注：</t>
    </r>
    <r>
      <rPr>
        <sz val="11"/>
        <rFont val="Times New Roman"/>
        <family val="1"/>
        <charset val="0"/>
      </rPr>
      <t xml:space="preserve"> “</t>
    </r>
    <r>
      <rPr>
        <sz val="11"/>
        <rFont val="宋体"/>
        <charset val="134"/>
      </rPr>
      <t>三公</t>
    </r>
    <r>
      <rPr>
        <sz val="11"/>
        <rFont val="Times New Roman"/>
        <family val="1"/>
        <charset val="0"/>
      </rPr>
      <t>”</t>
    </r>
    <r>
      <rPr>
        <sz val="11"/>
        <rFont val="宋体"/>
        <charset val="134"/>
      </rPr>
      <t>经费支出预算为财政拨款全口径预算，包括一般公共预算、政府性基金预算、国有资本经营预算财政拨款。</t>
    </r>
  </si>
  <si>
    <t>表11</t>
  </si>
  <si>
    <t>2025年政府采购预算表</t>
  </si>
  <si>
    <t>政府采购预算</t>
  </si>
  <si>
    <t>货物类政府采购</t>
  </si>
  <si>
    <t>工程类政府采购</t>
  </si>
  <si>
    <t>服务类政府采购</t>
  </si>
  <si>
    <t>表12</t>
  </si>
  <si>
    <t>2025年区对下转移支付预算表</t>
  </si>
  <si>
    <t>下达乡镇（街道）名称</t>
  </si>
  <si>
    <t>区对下转移支付支出</t>
  </si>
  <si>
    <t>一般公共预算支出</t>
  </si>
  <si>
    <t>政府性基金预算支出</t>
  </si>
  <si>
    <t>国有资本经营预算支出</t>
  </si>
  <si>
    <t>表13</t>
  </si>
  <si>
    <t>贵阳市花溪区教育局2025年部门整体支出绩效目标批复表</t>
  </si>
  <si>
    <t xml:space="preserve">单位（盖章）： 贵阳市花溪区教育局      </t>
  </si>
  <si>
    <t>填报日期：</t>
  </si>
  <si>
    <t>部门（单位）及代码</t>
  </si>
  <si>
    <t>[410]贵州省贵阳市花溪区</t>
  </si>
  <si>
    <t>部门（单位）总体资金情况(元)：</t>
  </si>
  <si>
    <t>资金总额(元)：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</si>
  <si>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</si>
  <si>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</si>
  <si>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</si>
  <si>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</si>
  <si>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 xml:space="preserve"> 部门（单位）职能概述</t>
  </si>
  <si>
    <t>一、贯彻执行党和国家的教育方针、政策和有关教育的法律法规，研究全区教育改革与发展的重大问题，指导、协调全区学校的教育工作。负责教育方针政策的宣传、舆论监督和行政执法监督工作；指导教育系统纪律检查和行政监察工作；处理突发事件，维护本区教育稳定。
二、综合管理全区的基础教育、学前教育、特殊教育、民族教育、职业技术教育和扫除青壮年文盲工作；指导、协调各部门开展有关教育工作，实施教育督导与评估；负责全区各级各类学校教育教学行政管理；管理和指导社会力量办学工作。
三、研究制定并组织实施全区教育事业发展规划和年度教育工作计划，拟定全区教育改革、实施素质教育的政策和教育事业发展的重点、结构、速度和步骤的意见，指导、协调并检查实施工作。
四、统筹管理全区基础教育(含特殊教育、幼儿教育)、职业技术教育、成人教育、社会力量举办的高中段及其以下教育、成人高等教育自学考试等工作，管理本系统教师的继续教育工作；指导各级各类学校的教育教学改革和专业设置。
五、规划并指导全区中小学、幼儿园的法制教育、德育、体育、卫生、艺术教育和国防教育工作；指导全区中小学校少先队、共青团工作。
六、主管全区的教师工作，拟定教师管理的有关政策、规章制度，统筹规划并指导学校教师和管理人员的队伍建设工作。管理和指导中小学校长、在职教师和教育行政干部的学习、培训工作；组织实施教师资格制度；负责和管理教职工的年度岗位考核和任期考核工作；组织、指导教育系统教师及其他专业技术职务的推荐评审和聘任工作；指导并组织实施教育系统的劳动工资工作；
七、统筹管理本部门的教育经费；参与拟定筹措教育经费、教育拨款、教育基建投资的方针、政策；监督全区教育经费的筹措和使用情况；会同有关部门制定中小学收费标准；指导教育系统的经济审计工作；管理学校的基建、财务、固定资产。负责全区教育基本信息的统计、分析和发布。
八、承办上级交办的其他事项。</t>
  </si>
  <si>
    <t xml:space="preserve"> 部门（单位）年度
总体目标</t>
  </si>
  <si>
    <t>坚持把习近平总书记重要指示批示贯彻落实到日常工作中，贯彻落实好习近平总书记视察贵州的重要指示精神。充分发挥名师、名校的辐射和引领作用。推进高、中考改革工作，结合贵阳市中考改革工作，组织实施好设备、教学方式的调整，应对改革带来的变化。全力以赴做好溪南高中申示工作。持续开展学生资助，以学校为主阵地，精准实施各学段资助工作。加大义务教育优质均衡保障，重点抓好学前教育“双普”工作，深入推进营养改善计划提质升级管理及校农结合工作，助推乡村经济振兴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</si>
  <si>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</si>
  <si>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</si>
  <si>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</si>
  <si>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</si>
  <si>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</si>
  <si>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</si>
  <si>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</si>
  <si>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产出指标</t>
  </si>
  <si>
    <t>数量指标</t>
  </si>
  <si>
    <t>机构数量</t>
  </si>
  <si>
    <t>=72个</t>
  </si>
  <si>
    <t/>
  </si>
  <si>
    <t>质量指标</t>
  </si>
  <si>
    <t>资金使用合规性</t>
  </si>
  <si>
    <t>=100%</t>
  </si>
  <si>
    <t>时效指标</t>
  </si>
  <si>
    <t>工作开展及时率</t>
  </si>
  <si>
    <t>成本指标</t>
  </si>
  <si>
    <t>成本控制率</t>
  </si>
  <si>
    <t>效益指标</t>
  </si>
  <si>
    <t>社会效益指标</t>
  </si>
  <si>
    <t>机构正常运转</t>
  </si>
  <si>
    <t>运转良好</t>
  </si>
  <si>
    <t>满意度指标</t>
  </si>
  <si>
    <t>学校、家长、学生及工作人员满意度</t>
  </si>
  <si>
    <r>
      <t>≥</t>
    </r>
    <r>
      <rPr>
        <sz val="9"/>
        <rFont val="宋体"/>
        <charset val="134"/>
      </rPr>
      <t>90%</t>
    </r>
  </si>
  <si>
    <t>联系人：付 颖</t>
  </si>
  <si>
    <t>联系电话：</t>
  </si>
  <si>
    <t>表14</t>
  </si>
  <si>
    <t>贵阳市花溪区教育局2025年项目支出绩效目标批复表（项目一）</t>
  </si>
  <si>
    <t>项目名称</t>
  </si>
  <si>
    <t>生均公用经费</t>
  </si>
  <si>
    <t>主管部门及代码</t>
  </si>
  <si>
    <t>贵阳市花溪区教育局（410）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</si>
  <si>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</si>
  <si>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</si>
  <si>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</si>
  <si>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</si>
  <si>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</si>
  <si>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</si>
  <si>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 xml:space="preserve">     其他资金</t>
  </si>
  <si>
    <t>年度总体目标</t>
  </si>
  <si>
    <t>保障幼儿园、中小学教育教学工作的顺利开展，完成各级生均公用经费的拨付，提升我区学校办学水平。</t>
  </si>
  <si>
    <t>说明</t>
  </si>
  <si>
    <t>数量</t>
  </si>
  <si>
    <t>覆盖单位数量</t>
  </si>
  <si>
    <t>68个</t>
  </si>
  <si>
    <t>质量</t>
  </si>
  <si>
    <t>学校正常运转率</t>
  </si>
  <si>
    <t>时效</t>
  </si>
  <si>
    <t>工作开展及
时率</t>
  </si>
  <si>
    <t>成本</t>
  </si>
  <si>
    <t>社会效益</t>
  </si>
  <si>
    <t>提高教育教学质量</t>
  </si>
  <si>
    <t>得到提高</t>
  </si>
  <si>
    <t>服务对象
满意度</t>
  </si>
  <si>
    <t>家长、学生、社会满意度</t>
  </si>
  <si>
    <t>≥90%</t>
  </si>
  <si>
    <t>表15</t>
  </si>
  <si>
    <t>贵阳市花溪区教育局2025年项目支出绩效目标批复表（项目二）</t>
  </si>
  <si>
    <t>营养改善计划</t>
  </si>
  <si>
    <t>改善学生营养状况，提高学生身体素质。</t>
  </si>
  <si>
    <t>≥24206人</t>
  </si>
  <si>
    <t>符合《贵州省义务教育阶段学生餐配餐营养指导方案（试行）标准》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</si>
</sst>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3" formatCode="_ * #,##0.00_ ;_ * \-#,##0.00_ ;_ 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###,###,###,##0.00;[=0]&quot;&quot;"/>
    <numFmt numFmtId="181" formatCode="#,##0.00_ "/>
    <numFmt numFmtId="182" formatCode="#,##0.00_ ;[Red]\-#,##0.00\ "/>
    <numFmt numFmtId="183" formatCode="0.0%"/>
    <numFmt numFmtId="184" formatCode="_(* #,##0.00_);_(* \(#,##0.00\);_(* &quot;-&quot;??_);_(@_)"/>
    <numFmt numFmtId="185" formatCode="[$-10804]#,##0.00#;\(\-#,##0.00#\);\ "/>
  </numFmts>
  <fonts count="85">
    <font>
      <sz val="10"/>
      <name val="Times New Roman"/>
      <family val="1"/>
      <charset val="0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黑体"/>
      <family val="3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Arial"/>
      <family val="2"/>
      <charset val="0"/>
    </font>
    <font>
      <b/>
      <sz val="12"/>
      <name val="Times New Roman"/>
      <family val="1"/>
      <charset val="0"/>
    </font>
    <font>
      <b/>
      <sz val="11"/>
      <name val="Times New Roman"/>
      <family val="1"/>
      <charset val="0"/>
    </font>
    <font>
      <sz val="11"/>
      <name val="Times New Roman"/>
      <family val="1"/>
      <charset val="0"/>
    </font>
    <font>
      <sz val="12"/>
      <name val="Times New Roman"/>
      <family val="1"/>
      <charset val="0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charset val="134"/>
    </font>
    <font>
      <sz val="12"/>
      <color theme="1"/>
      <name val="Times New Roman"/>
      <family val="1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6"/>
      <name val="Times New Roman"/>
      <family val="1"/>
      <charset val="0"/>
    </font>
    <font>
      <sz val="10"/>
      <name val="黑体"/>
      <family val="3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u/>
      <sz val="16"/>
      <name val="黑体"/>
      <family val="3"/>
      <charset val="134"/>
    </font>
    <font>
      <b/>
      <sz val="12"/>
      <name val="Arial"/>
      <family val="2"/>
      <charset val="0"/>
    </font>
    <font>
      <sz val="11"/>
      <name val="Arial"/>
      <family val="2"/>
      <charset val="0"/>
    </font>
    <font>
      <sz val="10"/>
      <name val="Arial"/>
      <family val="2"/>
      <charset val="0"/>
    </font>
    <font>
      <sz val="16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1"/>
      <color indexed="8"/>
      <name val="Times New Roman"/>
      <family val="1"/>
      <charset val="0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b/>
      <sz val="10"/>
      <name val="Times New Roman"/>
      <family val="1"/>
      <charset val="0"/>
    </font>
    <font>
      <sz val="10"/>
      <color theme="1"/>
      <name val="宋体"/>
      <charset val="134"/>
    </font>
    <font>
      <b/>
      <sz val="10"/>
      <color theme="1"/>
      <name val="Times New Roman"/>
      <family val="1"/>
      <charset val="0"/>
    </font>
    <font>
      <sz val="10"/>
      <color rgb="FFFF0000"/>
      <name val="Times New Roman"/>
      <family val="1"/>
      <charset val="0"/>
    </font>
    <font>
      <sz val="10"/>
      <color rgb="FFFF0000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Times New Roman"/>
      <family val="1"/>
      <charset val="0"/>
    </font>
    <font>
      <sz val="16"/>
      <color theme="1"/>
      <name val="黑体"/>
      <family val="3"/>
      <charset val="134"/>
    </font>
    <font>
      <sz val="11"/>
      <color rgb="FF000000"/>
      <name val="Times New Roman"/>
      <family val="1"/>
      <charset val="0"/>
    </font>
    <font>
      <sz val="12"/>
      <color rgb="FF000000"/>
      <name val="Times New Roman"/>
      <family val="1"/>
      <charset val="0"/>
    </font>
    <font>
      <b/>
      <sz val="9"/>
      <name val="Times New Roman"/>
      <family val="1"/>
      <charset val="0"/>
    </font>
    <font>
      <sz val="9"/>
      <name val="Times New Roman"/>
      <family val="1"/>
      <charset val="0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Arial"/>
      <family val="2"/>
      <charset val="0"/>
    </font>
    <font>
      <sz val="30"/>
      <color indexed="8"/>
      <name val="宋体"/>
      <charset val="134"/>
    </font>
    <font>
      <sz val="30"/>
      <color indexed="8"/>
      <name val="黑体"/>
      <family val="3"/>
      <charset val="134"/>
    </font>
    <font>
      <sz val="16"/>
      <color indexed="8"/>
      <name val="宋体"/>
      <charset val="134"/>
    </font>
    <font>
      <sz val="18"/>
      <color indexed="8"/>
      <name val="仿宋"/>
      <family val="3"/>
      <charset val="134"/>
    </font>
    <font>
      <sz val="18"/>
      <color indexed="8"/>
      <name val="黑体"/>
      <family val="3"/>
      <charset val="134"/>
    </font>
    <font>
      <sz val="18"/>
      <color indexed="8"/>
      <name val="宋体"/>
      <charset val="134"/>
    </font>
    <font>
      <sz val="14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u/>
      <sz val="10"/>
      <color indexed="12"/>
      <name val="Times New Roman"/>
      <family val="1"/>
      <charset val="0"/>
    </font>
    <font>
      <u/>
      <sz val="10"/>
      <color indexed="36"/>
      <name val="Times New Roman"/>
      <family val="1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0" fillId="5" borderId="2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6" borderId="27" applyNumberFormat="0" applyAlignment="0" applyProtection="0">
      <alignment vertical="center"/>
    </xf>
    <xf numFmtId="0" fontId="75" fillId="7" borderId="28" applyNumberFormat="0" applyAlignment="0" applyProtection="0">
      <alignment vertical="center"/>
    </xf>
    <xf numFmtId="0" fontId="76" fillId="7" borderId="27" applyNumberFormat="0" applyAlignment="0" applyProtection="0">
      <alignment vertical="center"/>
    </xf>
    <xf numFmtId="0" fontId="77" fillId="8" borderId="29" applyNumberFormat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2" fillId="0" borderId="0">
      <alignment vertical="center"/>
    </xf>
  </cellStyleXfs>
  <cellXfs count="28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0" xfId="51" applyFont="1" applyFill="1" applyBorder="1" applyAlignment="1" applyProtection="1">
      <alignment horizontal="center" vertical="center"/>
      <protection locked="0"/>
    </xf>
    <xf numFmtId="0" fontId="2" fillId="2" borderId="1" xfId="51" applyFont="1" applyFill="1" applyBorder="1" applyAlignment="1" applyProtection="1">
      <alignment horizontal="center" vertical="center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2" fillId="2" borderId="3" xfId="49" applyFont="1" applyFill="1" applyBorder="1" applyAlignment="1" applyProtection="1">
      <alignment horizontal="center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 applyProtection="1">
      <alignment horizontal="center" vertical="center"/>
      <protection locked="0"/>
    </xf>
    <xf numFmtId="0" fontId="2" fillId="2" borderId="2" xfId="49" applyFont="1" applyFill="1" applyBorder="1" applyAlignment="1" applyProtection="1">
      <alignment horizontal="left" vertical="center" wrapText="1"/>
      <protection locked="0"/>
    </xf>
    <xf numFmtId="180" fontId="2" fillId="2" borderId="2" xfId="49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vertical="center" wrapText="1"/>
      <protection locked="0"/>
    </xf>
    <xf numFmtId="180" fontId="2" fillId="2" borderId="2" xfId="49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9" fontId="5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57" fontId="5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2" xfId="50" applyFont="1" applyFill="1" applyBorder="1" applyAlignment="1" applyProtection="1">
      <alignment horizontal="left" vertical="center" wrapText="1"/>
      <protection locked="0"/>
    </xf>
    <xf numFmtId="0" fontId="11" fillId="0" borderId="2" xfId="5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181" fontId="5" fillId="2" borderId="4" xfId="50" applyNumberFormat="1" applyFont="1" applyFill="1" applyBorder="1" applyAlignment="1" applyProtection="1">
      <alignment horizontal="right" vertical="center" wrapText="1"/>
      <protection locked="0"/>
    </xf>
    <xf numFmtId="181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" xfId="5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50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19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0" fillId="0" borderId="3" xfId="0" applyFont="1" applyFill="1" applyBorder="1" applyAlignment="1" applyProtection="1">
      <alignment horizontal="center" vertical="center" wrapText="1" shrinkToFit="1"/>
    </xf>
    <xf numFmtId="0" fontId="20" fillId="0" borderId="3" xfId="0" applyFont="1" applyFill="1" applyBorder="1" applyAlignment="1" applyProtection="1">
      <alignment horizontal="center" vertical="center" shrinkToFi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0" borderId="9" xfId="0" applyFont="1" applyFill="1" applyBorder="1" applyAlignment="1" applyProtection="1">
      <alignment horizontal="center" vertical="center" wrapText="1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182" fontId="21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82" fontId="15" fillId="0" borderId="2" xfId="0" applyNumberFormat="1" applyFont="1" applyBorder="1" applyAlignment="1">
      <alignment vertical="center"/>
    </xf>
    <xf numFmtId="182" fontId="15" fillId="0" borderId="2" xfId="0" applyNumberFormat="1" applyFont="1" applyBorder="1">
      <alignment vertical="center"/>
    </xf>
    <xf numFmtId="0" fontId="15" fillId="0" borderId="0" xfId="0" applyFont="1">
      <alignment vertical="center"/>
    </xf>
    <xf numFmtId="49" fontId="23" fillId="0" borderId="2" xfId="0" applyNumberFormat="1" applyFont="1" applyFill="1" applyBorder="1" applyAlignment="1">
      <alignment horizontal="left" vertical="center" wrapText="1"/>
    </xf>
    <xf numFmtId="18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82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2" fontId="24" fillId="0" borderId="2" xfId="0" applyNumberFormat="1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6" fillId="0" borderId="2" xfId="0" applyFont="1" applyBorder="1" applyAlignment="1">
      <alignment horizontal="center" vertical="center"/>
    </xf>
    <xf numFmtId="182" fontId="16" fillId="0" borderId="2" xfId="0" applyNumberFormat="1" applyFont="1" applyBorder="1">
      <alignment vertical="center"/>
    </xf>
    <xf numFmtId="0" fontId="2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 wrapText="1"/>
    </xf>
    <xf numFmtId="182" fontId="15" fillId="0" borderId="2" xfId="50" applyNumberFormat="1" applyFont="1" applyFill="1" applyBorder="1" applyAlignment="1">
      <alignment horizontal="right" vertical="center"/>
    </xf>
    <xf numFmtId="183" fontId="15" fillId="0" borderId="2" xfId="50" applyNumberFormat="1" applyFont="1" applyFill="1" applyBorder="1" applyAlignment="1">
      <alignment horizontal="right" vertical="center"/>
    </xf>
    <xf numFmtId="182" fontId="10" fillId="0" borderId="2" xfId="0" applyNumberFormat="1" applyFont="1" applyBorder="1" applyAlignment="1">
      <alignment horizontal="left" vertical="center" wrapText="1"/>
    </xf>
    <xf numFmtId="182" fontId="3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182" fontId="15" fillId="0" borderId="2" xfId="0" applyNumberFormat="1" applyFont="1" applyBorder="1">
      <alignment vertical="center"/>
    </xf>
    <xf numFmtId="182" fontId="10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182" fontId="16" fillId="0" borderId="2" xfId="50" applyNumberFormat="1" applyFont="1" applyFill="1" applyBorder="1" applyAlignment="1">
      <alignment horizontal="right" vertical="center"/>
    </xf>
    <xf numFmtId="182" fontId="7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2" fontId="15" fillId="0" borderId="2" xfId="0" applyNumberFormat="1" applyFont="1" applyBorder="1" applyAlignment="1">
      <alignment vertical="center"/>
    </xf>
    <xf numFmtId="182" fontId="15" fillId="0" borderId="2" xfId="0" applyNumberFormat="1" applyFont="1" applyBorder="1" applyAlignment="1">
      <alignment vertical="center" wrapText="1"/>
    </xf>
    <xf numFmtId="182" fontId="1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0" xfId="50" applyFont="1" applyFill="1"/>
    <xf numFmtId="0" fontId="32" fillId="0" borderId="0" xfId="50" applyFont="1" applyFill="1"/>
    <xf numFmtId="0" fontId="33" fillId="0" borderId="0" xfId="50" applyFont="1" applyFill="1"/>
    <xf numFmtId="0" fontId="34" fillId="0" borderId="0" xfId="50" applyFill="1"/>
    <xf numFmtId="0" fontId="34" fillId="0" borderId="0" xfId="50" applyFill="1" applyAlignment="1"/>
    <xf numFmtId="0" fontId="35" fillId="0" borderId="0" xfId="50" applyFont="1" applyFill="1" applyAlignment="1" applyProtection="1">
      <alignment horizontal="center" vertical="center" wrapText="1" readingOrder="1"/>
      <protection locked="0"/>
    </xf>
    <xf numFmtId="0" fontId="36" fillId="0" borderId="0" xfId="50" applyFont="1" applyFill="1" applyAlignment="1" applyProtection="1">
      <alignment vertical="center" wrapText="1" readingOrder="1"/>
      <protection locked="0"/>
    </xf>
    <xf numFmtId="0" fontId="20" fillId="0" borderId="12" xfId="50" applyFont="1" applyFill="1" applyBorder="1" applyAlignment="1" applyProtection="1">
      <alignment horizontal="center" vertical="center" wrapText="1" readingOrder="1"/>
      <protection locked="0"/>
    </xf>
    <xf numFmtId="0" fontId="21" fillId="0" borderId="13" xfId="50" applyFont="1" applyFill="1" applyBorder="1" applyAlignment="1" applyProtection="1">
      <alignment vertical="top" wrapText="1"/>
      <protection locked="0"/>
    </xf>
    <xf numFmtId="49" fontId="20" fillId="3" borderId="12" xfId="0" applyNumberFormat="1" applyFont="1" applyFill="1" applyBorder="1" applyAlignment="1">
      <alignment horizontal="center" vertical="center" wrapText="1" shrinkToFit="1"/>
    </xf>
    <xf numFmtId="0" fontId="20" fillId="0" borderId="14" xfId="50" applyFont="1" applyFill="1" applyBorder="1" applyAlignment="1" applyProtection="1">
      <alignment horizontal="center" vertical="center" wrapText="1" readingOrder="1"/>
      <protection locked="0"/>
    </xf>
    <xf numFmtId="0" fontId="21" fillId="0" borderId="15" xfId="50" applyFont="1" applyFill="1" applyBorder="1" applyAlignment="1" applyProtection="1">
      <alignment vertical="top" wrapText="1"/>
      <protection locked="0"/>
    </xf>
    <xf numFmtId="49" fontId="20" fillId="3" borderId="14" xfId="0" applyNumberFormat="1" applyFont="1" applyFill="1" applyBorder="1" applyAlignment="1">
      <alignment horizontal="center" vertical="center"/>
    </xf>
    <xf numFmtId="49" fontId="37" fillId="0" borderId="2" xfId="5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2" xfId="0" applyFont="1" applyBorder="1" applyAlignment="1">
      <alignment horizontal="left" vertical="center" wrapText="1"/>
    </xf>
    <xf numFmtId="182" fontId="14" fillId="0" borderId="2" xfId="50" applyNumberFormat="1" applyFont="1" applyFill="1" applyBorder="1" applyAlignment="1">
      <alignment horizontal="right" vertical="center"/>
    </xf>
    <xf numFmtId="0" fontId="39" fillId="0" borderId="2" xfId="50" applyFont="1" applyFill="1" applyBorder="1" applyAlignment="1" applyProtection="1">
      <alignment vertical="center" wrapText="1" readingOrder="1"/>
      <protection locked="0"/>
    </xf>
    <xf numFmtId="49" fontId="40" fillId="0" borderId="2" xfId="5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2" xfId="50" applyFont="1" applyFill="1" applyBorder="1" applyAlignment="1" applyProtection="1">
      <alignment vertical="center" wrapText="1" readingOrder="1"/>
      <protection locked="0"/>
    </xf>
    <xf numFmtId="49" fontId="40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50" applyFont="1" applyFill="1" applyBorder="1" applyAlignment="1" applyProtection="1">
      <alignment vertical="center" wrapText="1"/>
      <protection locked="0"/>
    </xf>
    <xf numFmtId="0" fontId="14" fillId="0" borderId="2" xfId="50" applyNumberFormat="1" applyFont="1" applyFill="1" applyBorder="1" applyAlignment="1">
      <alignment horizontal="right" vertical="center"/>
    </xf>
    <xf numFmtId="0" fontId="38" fillId="0" borderId="2" xfId="0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center"/>
    </xf>
    <xf numFmtId="49" fontId="41" fillId="0" borderId="2" xfId="0" applyNumberFormat="1" applyFont="1" applyFill="1" applyBorder="1" applyAlignment="1">
      <alignment horizontal="left" vertical="center" wrapText="1"/>
    </xf>
    <xf numFmtId="49" fontId="25" fillId="4" borderId="16" xfId="0" applyNumberFormat="1" applyFont="1" applyFill="1" applyBorder="1" applyAlignment="1">
      <alignment horizontal="center" vertical="center" shrinkToFit="1"/>
    </xf>
    <xf numFmtId="182" fontId="42" fillId="0" borderId="2" xfId="0" applyNumberFormat="1" applyFont="1" applyBorder="1" applyAlignment="1">
      <alignment horizontal="right" vertical="center"/>
    </xf>
    <xf numFmtId="49" fontId="25" fillId="4" borderId="17" xfId="0" applyNumberFormat="1" applyFont="1" applyFill="1" applyBorder="1" applyAlignment="1">
      <alignment horizontal="center" vertical="center" shrinkToFit="1"/>
    </xf>
    <xf numFmtId="49" fontId="26" fillId="4" borderId="17" xfId="0" applyNumberFormat="1" applyFont="1" applyFill="1" applyBorder="1" applyAlignment="1">
      <alignment horizontal="center" vertical="center" shrinkToFit="1"/>
    </xf>
    <xf numFmtId="182" fontId="0" fillId="0" borderId="2" xfId="0" applyNumberFormat="1" applyFont="1" applyBorder="1" applyAlignment="1">
      <alignment horizontal="right" vertical="center"/>
    </xf>
    <xf numFmtId="182" fontId="41" fillId="0" borderId="2" xfId="0" applyNumberFormat="1" applyFont="1" applyBorder="1" applyAlignment="1">
      <alignment horizontal="right" vertical="center"/>
    </xf>
    <xf numFmtId="184" fontId="43" fillId="0" borderId="2" xfId="0" applyNumberFormat="1" applyFont="1" applyBorder="1" applyAlignment="1">
      <alignment horizontal="right" vertical="center" wrapText="1" shrinkToFit="1"/>
    </xf>
    <xf numFmtId="182" fontId="0" fillId="0" borderId="2" xfId="0" applyNumberFormat="1" applyFont="1" applyBorder="1" applyAlignment="1">
      <alignment horizontal="right" vertical="center" wrapText="1"/>
    </xf>
    <xf numFmtId="182" fontId="0" fillId="0" borderId="2" xfId="0" applyNumberFormat="1" applyFont="1" applyBorder="1" applyAlignment="1">
      <alignment horizontal="right" vertical="center"/>
    </xf>
    <xf numFmtId="182" fontId="41" fillId="0" borderId="2" xfId="0" applyNumberFormat="1" applyFont="1" applyBorder="1" applyAlignment="1">
      <alignment horizontal="right" vertical="center"/>
    </xf>
    <xf numFmtId="43" fontId="7" fillId="0" borderId="2" xfId="0" applyNumberFormat="1" applyFont="1" applyBorder="1" applyAlignment="1">
      <alignment horizontal="right" vertical="center"/>
    </xf>
    <xf numFmtId="182" fontId="44" fillId="0" borderId="2" xfId="0" applyNumberFormat="1" applyFont="1" applyBorder="1" applyAlignment="1">
      <alignment horizontal="right" vertical="center"/>
    </xf>
    <xf numFmtId="49" fontId="26" fillId="4" borderId="18" xfId="0" applyNumberFormat="1" applyFont="1" applyFill="1" applyBorder="1" applyAlignment="1">
      <alignment horizontal="center" vertical="center" shrinkToFit="1"/>
    </xf>
    <xf numFmtId="49" fontId="26" fillId="4" borderId="0" xfId="0" applyNumberFormat="1" applyFont="1" applyFill="1" applyAlignment="1">
      <alignment horizontal="center" vertical="center" shrinkToFit="1"/>
    </xf>
    <xf numFmtId="49" fontId="25" fillId="4" borderId="19" xfId="0" applyNumberFormat="1" applyFont="1" applyFill="1" applyBorder="1" applyAlignment="1">
      <alignment horizontal="center" vertical="center" shrinkToFit="1"/>
    </xf>
    <xf numFmtId="182" fontId="44" fillId="0" borderId="2" xfId="0" applyNumberFormat="1" applyFont="1" applyBorder="1" applyAlignment="1">
      <alignment horizontal="right" vertical="center"/>
    </xf>
    <xf numFmtId="49" fontId="26" fillId="4" borderId="17" xfId="0" applyNumberFormat="1" applyFont="1" applyFill="1" applyBorder="1" applyAlignment="1">
      <alignment horizontal="center" vertical="center" shrinkToFit="1"/>
    </xf>
    <xf numFmtId="182" fontId="45" fillId="0" borderId="2" xfId="0" applyNumberFormat="1" applyFont="1" applyBorder="1" applyAlignment="1">
      <alignment horizontal="right" vertical="center"/>
    </xf>
    <xf numFmtId="184" fontId="29" fillId="0" borderId="2" xfId="0" applyNumberFormat="1" applyFont="1" applyBorder="1" applyAlignment="1">
      <alignment horizontal="right" vertical="center" wrapText="1" shrinkToFit="1"/>
    </xf>
    <xf numFmtId="182" fontId="42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/>
    </xf>
    <xf numFmtId="49" fontId="26" fillId="4" borderId="20" xfId="0" applyNumberFormat="1" applyFont="1" applyFill="1" applyBorder="1" applyAlignment="1">
      <alignment horizontal="center" vertical="center" shrinkToFit="1"/>
    </xf>
    <xf numFmtId="182" fontId="0" fillId="0" borderId="3" xfId="0" applyNumberFormat="1" applyFont="1" applyBorder="1" applyAlignment="1">
      <alignment horizontal="right" vertical="center"/>
    </xf>
    <xf numFmtId="182" fontId="0" fillId="0" borderId="3" xfId="0" applyNumberFormat="1" applyFont="1" applyBorder="1" applyAlignment="1">
      <alignment horizontal="right" vertical="center"/>
    </xf>
    <xf numFmtId="182" fontId="0" fillId="0" borderId="3" xfId="0" applyNumberFormat="1" applyFont="1" applyBorder="1" applyAlignment="1">
      <alignment horizontal="right" vertical="center" wrapText="1"/>
    </xf>
    <xf numFmtId="184" fontId="43" fillId="0" borderId="3" xfId="0" applyNumberFormat="1" applyFont="1" applyBorder="1" applyAlignment="1">
      <alignment horizontal="right" vertical="center" wrapText="1" shrinkToFit="1"/>
    </xf>
    <xf numFmtId="49" fontId="0" fillId="0" borderId="3" xfId="0" applyNumberFormat="1" applyFont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 wrapText="1"/>
    </xf>
    <xf numFmtId="182" fontId="42" fillId="0" borderId="3" xfId="0" applyNumberFormat="1" applyFont="1" applyBorder="1" applyAlignment="1">
      <alignment horizontal="right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wrapText="1"/>
    </xf>
    <xf numFmtId="182" fontId="0" fillId="0" borderId="21" xfId="0" applyNumberFormat="1" applyFont="1" applyBorder="1" applyAlignment="1">
      <alignment horizontal="right" vertical="center"/>
    </xf>
    <xf numFmtId="182" fontId="0" fillId="0" borderId="21" xfId="0" applyNumberFormat="1" applyFont="1" applyBorder="1" applyAlignment="1">
      <alignment horizontal="right" vertical="center"/>
    </xf>
    <xf numFmtId="182" fontId="0" fillId="0" borderId="21" xfId="0" applyNumberFormat="1" applyFont="1" applyBorder="1" applyAlignment="1">
      <alignment horizontal="right" vertical="center"/>
    </xf>
    <xf numFmtId="182" fontId="0" fillId="0" borderId="21" xfId="0" applyNumberFormat="1" applyFont="1" applyBorder="1" applyAlignment="1">
      <alignment horizontal="right" vertical="center" wrapText="1"/>
    </xf>
    <xf numFmtId="184" fontId="46" fillId="0" borderId="21" xfId="0" applyNumberFormat="1" applyFont="1" applyBorder="1" applyAlignment="1">
      <alignment horizontal="right" vertical="center" wrapText="1" shrinkToFit="1"/>
    </xf>
    <xf numFmtId="182" fontId="42" fillId="0" borderId="2" xfId="0" applyNumberFormat="1" applyFont="1" applyBorder="1" applyAlignment="1">
      <alignment horizontal="right" vertical="center"/>
    </xf>
    <xf numFmtId="43" fontId="21" fillId="0" borderId="2" xfId="0" applyNumberFormat="1" applyFont="1" applyBorder="1" applyAlignment="1">
      <alignment horizontal="right" vertical="center"/>
    </xf>
    <xf numFmtId="182" fontId="0" fillId="0" borderId="22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horizontal="center" vertical="center" readingOrder="1"/>
    </xf>
    <xf numFmtId="0" fontId="34" fillId="0" borderId="0" xfId="0" applyFont="1" applyFill="1" applyAlignment="1"/>
    <xf numFmtId="0" fontId="0" fillId="0" borderId="0" xfId="0" applyFill="1" applyAlignment="1">
      <alignment vertical="center"/>
    </xf>
    <xf numFmtId="0" fontId="35" fillId="0" borderId="0" xfId="0" applyFont="1" applyFill="1" applyAlignment="1" applyProtection="1">
      <alignment horizontal="center" vertical="center" wrapText="1" readingOrder="1"/>
      <protection locked="0"/>
    </xf>
    <xf numFmtId="0" fontId="36" fillId="0" borderId="0" xfId="0" applyFont="1" applyFill="1" applyAlignment="1" applyProtection="1">
      <alignment horizontal="center" vertical="center" wrapText="1" readingOrder="1"/>
      <protection locked="0"/>
    </xf>
    <xf numFmtId="0" fontId="47" fillId="0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82" fontId="40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182" fontId="10" fillId="0" borderId="2" xfId="0" applyNumberFormat="1" applyFont="1" applyBorder="1" applyAlignment="1">
      <alignment vertical="center"/>
    </xf>
    <xf numFmtId="0" fontId="36" fillId="0" borderId="2" xfId="0" applyFont="1" applyFill="1" applyBorder="1" applyAlignment="1" applyProtection="1">
      <alignment horizontal="left" vertical="center" wrapText="1" readingOrder="1"/>
      <protection locked="0"/>
    </xf>
    <xf numFmtId="185" fontId="36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82" fontId="4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2" xfId="0" applyFont="1" applyFill="1" applyBorder="1" applyAlignment="1">
      <alignment horizontal="center" vertical="center" readingOrder="1"/>
    </xf>
    <xf numFmtId="0" fontId="0" fillId="0" borderId="0" xfId="0" applyFont="1" applyFill="1" applyAlignment="1">
      <alignment horizontal="center" vertical="center" readingOrder="1"/>
    </xf>
    <xf numFmtId="0" fontId="10" fillId="0" borderId="0" xfId="0" applyFont="1" applyFill="1" applyAlignment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/>
    <xf numFmtId="0" fontId="0" fillId="0" borderId="0" xfId="0" applyFill="1" applyAlignment="1"/>
    <xf numFmtId="0" fontId="49" fillId="0" borderId="0" xfId="0" applyFont="1" applyFill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82" fontId="50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82" fontId="51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42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Fill="1">
      <alignment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center" vertical="center"/>
    </xf>
    <xf numFmtId="0" fontId="43" fillId="0" borderId="0" xfId="0" applyFont="1" applyFill="1" applyAlignment="1"/>
    <xf numFmtId="0" fontId="3" fillId="0" borderId="2" xfId="0" applyFont="1" applyFill="1" applyBorder="1" applyAlignment="1">
      <alignment horizontal="center" vertical="center"/>
    </xf>
    <xf numFmtId="182" fontId="15" fillId="0" borderId="2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5" fillId="0" borderId="2" xfId="0" applyFont="1" applyFill="1" applyBorder="1" applyAlignment="1">
      <alignment vertical="center" wrapText="1"/>
    </xf>
    <xf numFmtId="0" fontId="55" fillId="0" borderId="2" xfId="0" applyFont="1" applyFill="1" applyBorder="1" applyAlignment="1">
      <alignment horizontal="left" vertical="center" wrapText="1" indent="2"/>
    </xf>
    <xf numFmtId="0" fontId="55" fillId="0" borderId="2" xfId="0" applyFont="1" applyFill="1" applyBorder="1" applyAlignment="1">
      <alignment vertical="center" wrapText="1"/>
    </xf>
    <xf numFmtId="0" fontId="56" fillId="0" borderId="2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vertical="center"/>
    </xf>
    <xf numFmtId="0" fontId="56" fillId="0" borderId="2" xfId="0" applyFont="1" applyBorder="1" applyAlignment="1" applyProtection="1">
      <alignment vertical="center" wrapText="1" readingOrder="1"/>
      <protection locked="0"/>
    </xf>
    <xf numFmtId="182" fontId="55" fillId="0" borderId="2" xfId="0" applyNumberFormat="1" applyFont="1" applyBorder="1" applyAlignment="1">
      <alignment vertical="center"/>
    </xf>
    <xf numFmtId="0" fontId="36" fillId="0" borderId="2" xfId="0" applyFont="1" applyFill="1" applyBorder="1" applyAlignment="1" applyProtection="1">
      <alignment vertical="center" wrapText="1" readingOrder="1"/>
      <protection locked="0"/>
    </xf>
    <xf numFmtId="0" fontId="57" fillId="0" borderId="2" xfId="0" applyFont="1" applyFill="1" applyBorder="1" applyAlignment="1" applyProtection="1">
      <alignment vertical="center" wrapText="1" readingOrder="1"/>
      <protection locked="0"/>
    </xf>
    <xf numFmtId="0" fontId="47" fillId="0" borderId="2" xfId="0" applyFont="1" applyBorder="1" applyAlignment="1" applyProtection="1">
      <alignment horizontal="center" vertical="center" wrapText="1" readingOrder="1"/>
      <protection locked="0"/>
    </xf>
    <xf numFmtId="182" fontId="1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/>
    <xf numFmtId="0" fontId="35" fillId="0" borderId="0" xfId="0" applyFont="1" applyFill="1" applyBorder="1" applyAlignment="1">
      <alignment horizontal="left" vertical="top"/>
    </xf>
    <xf numFmtId="0" fontId="58" fillId="0" borderId="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center"/>
    </xf>
    <xf numFmtId="49" fontId="59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left"/>
    </xf>
    <xf numFmtId="49" fontId="61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49" fontId="64" fillId="0" borderId="0" xfId="0" applyNumberFormat="1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"/>
  <sheetViews>
    <sheetView workbookViewId="0">
      <selection activeCell="A15" sqref="A15"/>
    </sheetView>
  </sheetViews>
  <sheetFormatPr defaultColWidth="9.77777777777778" defaultRowHeight="14.25"/>
  <cols>
    <col min="1" max="1" width="140.555555555556" style="272" customWidth="1"/>
    <col min="2" max="32" width="10" style="272" customWidth="1"/>
    <col min="33" max="224" width="9.77777777777778" style="272" customWidth="1"/>
    <col min="225" max="250" width="10" style="272" customWidth="1"/>
    <col min="251" max="16384" width="9.77777777777778" style="272"/>
  </cols>
  <sheetData>
    <row r="1" s="272" customFormat="1" ht="37.5" customHeight="1" spans="1:250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  <c r="HW1" s="274"/>
      <c r="HX1" s="274"/>
      <c r="HY1" s="274"/>
      <c r="HZ1" s="274"/>
      <c r="IA1" s="274"/>
      <c r="IB1" s="274"/>
      <c r="IC1" s="274"/>
      <c r="ID1" s="274"/>
      <c r="IE1" s="274"/>
      <c r="IF1" s="274"/>
      <c r="IG1" s="274"/>
      <c r="IH1" s="274"/>
      <c r="II1" s="274"/>
      <c r="IJ1" s="274"/>
      <c r="IK1" s="274"/>
      <c r="IL1" s="274"/>
      <c r="IM1" s="274"/>
      <c r="IN1" s="274"/>
      <c r="IO1" s="274"/>
      <c r="IP1" s="274"/>
    </row>
    <row r="2" s="272" customFormat="1" ht="37.5" customHeight="1" spans="1:250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  <c r="HT2" s="274"/>
      <c r="HU2" s="274"/>
      <c r="HV2" s="274"/>
      <c r="HW2" s="274"/>
      <c r="HX2" s="274"/>
      <c r="HY2" s="274"/>
      <c r="HZ2" s="274"/>
      <c r="IA2" s="274"/>
      <c r="IB2" s="274"/>
      <c r="IC2" s="274"/>
      <c r="ID2" s="274"/>
      <c r="IE2" s="274"/>
      <c r="IF2" s="274"/>
      <c r="IG2" s="274"/>
      <c r="IH2" s="274"/>
      <c r="II2" s="274"/>
      <c r="IJ2" s="274"/>
      <c r="IK2" s="274"/>
      <c r="IL2" s="274"/>
      <c r="IM2" s="274"/>
      <c r="IN2" s="274"/>
      <c r="IO2" s="274"/>
      <c r="IP2" s="274"/>
    </row>
    <row r="3" s="272" customFormat="1" ht="37.5" customHeight="1" spans="1:250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4"/>
    </row>
    <row r="4" s="272" customFormat="1" ht="37.5" customHeight="1" spans="1:250">
      <c r="A4" s="275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  <c r="HT4" s="274"/>
      <c r="HU4" s="274"/>
      <c r="HV4" s="274"/>
      <c r="HW4" s="274"/>
      <c r="HX4" s="274"/>
      <c r="HY4" s="274"/>
      <c r="HZ4" s="274"/>
      <c r="IA4" s="274"/>
      <c r="IB4" s="274"/>
      <c r="IC4" s="274"/>
      <c r="ID4" s="274"/>
      <c r="IE4" s="274"/>
      <c r="IF4" s="274"/>
      <c r="IG4" s="274"/>
      <c r="IH4" s="274"/>
      <c r="II4" s="274"/>
      <c r="IJ4" s="274"/>
      <c r="IK4" s="274"/>
      <c r="IL4" s="274"/>
      <c r="IM4" s="274"/>
      <c r="IN4" s="274"/>
      <c r="IO4" s="274"/>
      <c r="IP4" s="274"/>
    </row>
    <row r="5" s="272" customFormat="1" ht="37.5" customHeight="1" spans="1:250">
      <c r="A5" s="276" t="s">
        <v>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  <c r="HT5" s="274"/>
      <c r="HU5" s="274"/>
      <c r="HV5" s="274"/>
      <c r="HW5" s="274"/>
      <c r="HX5" s="274"/>
      <c r="HY5" s="274"/>
      <c r="HZ5" s="274"/>
      <c r="IA5" s="274"/>
      <c r="IB5" s="274"/>
      <c r="IC5" s="274"/>
      <c r="ID5" s="274"/>
      <c r="IE5" s="274"/>
      <c r="IF5" s="274"/>
      <c r="IG5" s="274"/>
      <c r="IH5" s="274"/>
      <c r="II5" s="274"/>
      <c r="IJ5" s="274"/>
      <c r="IK5" s="274"/>
      <c r="IL5" s="274"/>
      <c r="IM5" s="274"/>
      <c r="IN5" s="274"/>
      <c r="IO5" s="274"/>
      <c r="IP5" s="274"/>
    </row>
    <row r="6" s="272" customFormat="1" ht="21" customHeight="1" spans="1:250">
      <c r="A6" s="277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8"/>
      <c r="FL6" s="278"/>
      <c r="FM6" s="278"/>
      <c r="FN6" s="278"/>
      <c r="FO6" s="278"/>
      <c r="FP6" s="278"/>
      <c r="FQ6" s="278"/>
      <c r="FR6" s="278"/>
      <c r="FS6" s="278"/>
      <c r="FT6" s="278"/>
      <c r="FU6" s="278"/>
      <c r="FV6" s="278"/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278"/>
      <c r="GP6" s="278"/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  <c r="IF6" s="278"/>
      <c r="IG6" s="278"/>
      <c r="IH6" s="278"/>
      <c r="II6" s="278"/>
      <c r="IJ6" s="278"/>
      <c r="IK6" s="278"/>
      <c r="IL6" s="278"/>
      <c r="IM6" s="278"/>
      <c r="IN6" s="278"/>
      <c r="IO6" s="278"/>
      <c r="IP6" s="278"/>
    </row>
    <row r="7" s="272" customFormat="1" ht="21" customHeight="1" spans="1:250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8"/>
      <c r="FL7" s="278"/>
      <c r="FM7" s="278"/>
      <c r="FN7" s="278"/>
      <c r="FO7" s="278"/>
      <c r="FP7" s="278"/>
      <c r="FQ7" s="278"/>
      <c r="FR7" s="278"/>
      <c r="FS7" s="278"/>
      <c r="FT7" s="278"/>
      <c r="FU7" s="278"/>
      <c r="FV7" s="278"/>
      <c r="FW7" s="278"/>
      <c r="FX7" s="278"/>
      <c r="FY7" s="278"/>
      <c r="FZ7" s="278"/>
      <c r="GA7" s="278"/>
      <c r="GB7" s="278"/>
      <c r="GC7" s="278"/>
      <c r="GD7" s="278"/>
      <c r="GE7" s="278"/>
      <c r="GF7" s="278"/>
      <c r="GG7" s="278"/>
      <c r="GH7" s="278"/>
      <c r="GI7" s="278"/>
      <c r="GJ7" s="278"/>
      <c r="GK7" s="278"/>
      <c r="GL7" s="278"/>
      <c r="GM7" s="278"/>
      <c r="GN7" s="278"/>
      <c r="GO7" s="278"/>
      <c r="GP7" s="278"/>
      <c r="GQ7" s="278"/>
      <c r="GR7" s="278"/>
      <c r="GS7" s="278"/>
      <c r="GT7" s="278"/>
      <c r="GU7" s="278"/>
      <c r="GV7" s="278"/>
      <c r="GW7" s="278"/>
      <c r="GX7" s="278"/>
      <c r="GY7" s="278"/>
      <c r="GZ7" s="278"/>
      <c r="HA7" s="278"/>
      <c r="HB7" s="278"/>
      <c r="HC7" s="278"/>
      <c r="HD7" s="278"/>
      <c r="HE7" s="278"/>
      <c r="HF7" s="278"/>
      <c r="HG7" s="278"/>
      <c r="HH7" s="278"/>
      <c r="HI7" s="278"/>
      <c r="HJ7" s="278"/>
      <c r="HK7" s="278"/>
      <c r="HL7" s="278"/>
      <c r="HM7" s="278"/>
      <c r="HN7" s="278"/>
      <c r="HO7" s="278"/>
      <c r="HP7" s="278"/>
      <c r="HQ7" s="278"/>
      <c r="HR7" s="278"/>
      <c r="HS7" s="278"/>
      <c r="HT7" s="278"/>
      <c r="HU7" s="278"/>
      <c r="HV7" s="278"/>
      <c r="HW7" s="278"/>
      <c r="HX7" s="278"/>
      <c r="HY7" s="278"/>
      <c r="HZ7" s="278"/>
      <c r="IA7" s="278"/>
      <c r="IB7" s="278"/>
      <c r="IC7" s="278"/>
      <c r="ID7" s="278"/>
      <c r="IE7" s="278"/>
      <c r="IF7" s="278"/>
      <c r="IG7" s="278"/>
      <c r="IH7" s="278"/>
      <c r="II7" s="278"/>
      <c r="IJ7" s="278"/>
      <c r="IK7" s="278"/>
      <c r="IL7" s="278"/>
      <c r="IM7" s="278"/>
      <c r="IN7" s="278"/>
      <c r="IO7" s="278"/>
      <c r="IP7" s="278"/>
    </row>
    <row r="8" s="272" customFormat="1" ht="21" customHeight="1" spans="1:250">
      <c r="A8" s="277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</row>
    <row r="9" s="272" customFormat="1" ht="23" customHeight="1" spans="1:250">
      <c r="A9" s="27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</row>
    <row r="10" s="272" customFormat="1" ht="22.5" spans="1:250">
      <c r="A10" s="281" t="s">
        <v>2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</row>
    <row r="11" s="272" customFormat="1" ht="23" customHeight="1" spans="1:250">
      <c r="A11" s="279" t="s">
        <v>3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  <c r="IN11" s="280"/>
      <c r="IO11" s="280"/>
      <c r="IP11" s="280"/>
    </row>
    <row r="12" s="272" customFormat="1" ht="21" customHeight="1" spans="1:250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  <c r="II12" s="283"/>
      <c r="IJ12" s="283"/>
      <c r="IK12" s="283"/>
      <c r="IL12" s="283"/>
      <c r="IM12" s="283"/>
      <c r="IN12" s="283"/>
      <c r="IO12" s="283"/>
      <c r="IP12" s="283"/>
    </row>
    <row r="13" s="272" customFormat="1" ht="21" customHeight="1" spans="1:250">
      <c r="A13" s="282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  <c r="II13" s="283"/>
      <c r="IJ13" s="283"/>
      <c r="IK13" s="283"/>
      <c r="IL13" s="283"/>
      <c r="IM13" s="283"/>
      <c r="IN13" s="283"/>
      <c r="IO13" s="283"/>
      <c r="IP13" s="283"/>
    </row>
    <row r="14" s="272" customFormat="1" ht="21" customHeight="1" spans="1:250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</row>
    <row r="15" s="272" customFormat="1" ht="21" customHeight="1" spans="1:250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  <c r="IN15" s="283"/>
      <c r="IO15" s="283"/>
      <c r="IP15" s="283"/>
    </row>
    <row r="16" s="272" customFormat="1" ht="21" customHeight="1" spans="1:250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  <c r="IN16" s="283"/>
      <c r="IO16" s="283"/>
      <c r="IP16" s="283"/>
    </row>
    <row r="17" s="272" customFormat="1" ht="21" customHeight="1" spans="1:250">
      <c r="A17" s="282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3"/>
      <c r="EL17" s="283"/>
      <c r="EM17" s="283"/>
      <c r="EN17" s="283"/>
      <c r="EO17" s="283"/>
      <c r="EP17" s="283"/>
      <c r="EQ17" s="283"/>
      <c r="ER17" s="283"/>
      <c r="ES17" s="283"/>
      <c r="ET17" s="283"/>
      <c r="EU17" s="283"/>
      <c r="EV17" s="283"/>
      <c r="EW17" s="283"/>
      <c r="EX17" s="283"/>
      <c r="EY17" s="283"/>
      <c r="EZ17" s="283"/>
      <c r="FA17" s="283"/>
      <c r="FB17" s="283"/>
      <c r="FC17" s="283"/>
      <c r="FD17" s="283"/>
      <c r="FE17" s="283"/>
      <c r="FF17" s="283"/>
      <c r="FG17" s="283"/>
      <c r="FH17" s="283"/>
      <c r="FI17" s="283"/>
      <c r="FJ17" s="283"/>
      <c r="FK17" s="283"/>
      <c r="FL17" s="283"/>
      <c r="FM17" s="283"/>
      <c r="FN17" s="283"/>
      <c r="FO17" s="283"/>
      <c r="FP17" s="283"/>
      <c r="FQ17" s="283"/>
      <c r="FR17" s="283"/>
      <c r="FS17" s="283"/>
      <c r="FT17" s="283"/>
      <c r="FU17" s="283"/>
      <c r="FV17" s="283"/>
      <c r="FW17" s="283"/>
      <c r="FX17" s="283"/>
      <c r="FY17" s="283"/>
      <c r="FZ17" s="283"/>
      <c r="GA17" s="283"/>
      <c r="GB17" s="283"/>
      <c r="GC17" s="283"/>
      <c r="GD17" s="283"/>
      <c r="GE17" s="283"/>
      <c r="GF17" s="283"/>
      <c r="GG17" s="283"/>
      <c r="GH17" s="283"/>
      <c r="GI17" s="283"/>
      <c r="GJ17" s="283"/>
      <c r="GK17" s="283"/>
      <c r="GL17" s="283"/>
      <c r="GM17" s="283"/>
      <c r="GN17" s="283"/>
      <c r="GO17" s="283"/>
      <c r="GP17" s="283"/>
      <c r="GQ17" s="283"/>
      <c r="GR17" s="283"/>
      <c r="GS17" s="283"/>
      <c r="GT17" s="283"/>
      <c r="GU17" s="283"/>
      <c r="GV17" s="283"/>
      <c r="GW17" s="283"/>
      <c r="GX17" s="283"/>
      <c r="GY17" s="283"/>
      <c r="GZ17" s="283"/>
      <c r="HA17" s="283"/>
      <c r="HB17" s="283"/>
      <c r="HC17" s="283"/>
      <c r="HD17" s="283"/>
      <c r="HE17" s="283"/>
      <c r="HF17" s="283"/>
      <c r="HG17" s="283"/>
      <c r="HH17" s="283"/>
      <c r="HI17" s="283"/>
      <c r="HJ17" s="283"/>
      <c r="HK17" s="283"/>
      <c r="HL17" s="283"/>
      <c r="HM17" s="283"/>
      <c r="HN17" s="283"/>
      <c r="HO17" s="283"/>
      <c r="HP17" s="283"/>
      <c r="HQ17" s="283"/>
      <c r="HR17" s="283"/>
      <c r="HS17" s="283"/>
      <c r="HT17" s="283"/>
      <c r="HU17" s="283"/>
      <c r="HV17" s="283"/>
      <c r="HW17" s="283"/>
      <c r="HX17" s="283"/>
      <c r="HY17" s="283"/>
      <c r="HZ17" s="283"/>
      <c r="IA17" s="283"/>
      <c r="IB17" s="283"/>
      <c r="IC17" s="283"/>
      <c r="ID17" s="283"/>
      <c r="IE17" s="283"/>
      <c r="IF17" s="283"/>
      <c r="IG17" s="283"/>
      <c r="IH17" s="283"/>
      <c r="II17" s="283"/>
      <c r="IJ17" s="283"/>
      <c r="IK17" s="283"/>
      <c r="IL17" s="283"/>
      <c r="IM17" s="283"/>
      <c r="IN17" s="283"/>
      <c r="IO17" s="283"/>
      <c r="IP17" s="283"/>
    </row>
    <row r="18" s="272" customFormat="1" ht="17.5" customHeight="1" spans="1:250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  <c r="EE18" s="285"/>
      <c r="EF18" s="285"/>
      <c r="EG18" s="285"/>
      <c r="EH18" s="285"/>
      <c r="EI18" s="285"/>
      <c r="EJ18" s="285"/>
      <c r="EK18" s="285"/>
      <c r="EL18" s="285"/>
      <c r="EM18" s="285"/>
      <c r="EN18" s="285"/>
      <c r="EO18" s="285"/>
      <c r="EP18" s="285"/>
      <c r="EQ18" s="285"/>
      <c r="ER18" s="285"/>
      <c r="ES18" s="285"/>
      <c r="ET18" s="285"/>
      <c r="EU18" s="285"/>
      <c r="EV18" s="285"/>
      <c r="EW18" s="285"/>
      <c r="EX18" s="285"/>
      <c r="EY18" s="285"/>
      <c r="EZ18" s="285"/>
      <c r="FA18" s="285"/>
      <c r="FB18" s="285"/>
      <c r="FC18" s="285"/>
      <c r="FD18" s="285"/>
      <c r="FE18" s="285"/>
      <c r="FF18" s="285"/>
      <c r="FG18" s="285"/>
      <c r="FH18" s="285"/>
      <c r="FI18" s="285"/>
      <c r="FJ18" s="285"/>
      <c r="FK18" s="285"/>
      <c r="FL18" s="285"/>
      <c r="FM18" s="285"/>
      <c r="FN18" s="285"/>
      <c r="FO18" s="285"/>
      <c r="FP18" s="285"/>
      <c r="FQ18" s="285"/>
      <c r="FR18" s="285"/>
      <c r="FS18" s="285"/>
      <c r="FT18" s="285"/>
      <c r="FU18" s="285"/>
      <c r="FV18" s="285"/>
      <c r="FW18" s="285"/>
      <c r="FX18" s="285"/>
      <c r="FY18" s="285"/>
      <c r="FZ18" s="285"/>
      <c r="GA18" s="285"/>
      <c r="GB18" s="285"/>
      <c r="GC18" s="285"/>
      <c r="GD18" s="285"/>
      <c r="GE18" s="285"/>
      <c r="GF18" s="285"/>
      <c r="GG18" s="285"/>
      <c r="GH18" s="285"/>
      <c r="GI18" s="285"/>
      <c r="GJ18" s="285"/>
      <c r="GK18" s="285"/>
      <c r="GL18" s="285"/>
      <c r="GM18" s="285"/>
      <c r="GN18" s="285"/>
      <c r="GO18" s="285"/>
      <c r="GP18" s="285"/>
      <c r="GQ18" s="285"/>
      <c r="GR18" s="285"/>
      <c r="GS18" s="285"/>
      <c r="GT18" s="285"/>
      <c r="GU18" s="285"/>
      <c r="GV18" s="285"/>
      <c r="GW18" s="285"/>
      <c r="GX18" s="285"/>
      <c r="GY18" s="285"/>
      <c r="GZ18" s="285"/>
      <c r="HA18" s="285"/>
      <c r="HB18" s="285"/>
      <c r="HC18" s="285"/>
      <c r="HD18" s="285"/>
      <c r="HE18" s="285"/>
      <c r="HF18" s="285"/>
      <c r="HG18" s="285"/>
      <c r="HH18" s="285"/>
      <c r="HI18" s="285"/>
      <c r="HJ18" s="285"/>
      <c r="HK18" s="285"/>
      <c r="HL18" s="285"/>
      <c r="HM18" s="285"/>
      <c r="HN18" s="285"/>
      <c r="HO18" s="285"/>
      <c r="HP18" s="285"/>
      <c r="HQ18" s="285"/>
      <c r="HR18" s="285"/>
      <c r="HS18" s="285"/>
      <c r="HT18" s="285"/>
      <c r="HU18" s="285"/>
      <c r="HV18" s="285"/>
      <c r="HW18" s="285"/>
      <c r="HX18" s="285"/>
      <c r="HY18" s="285"/>
      <c r="HZ18" s="285"/>
      <c r="IA18" s="285"/>
      <c r="IB18" s="285"/>
      <c r="IC18" s="285"/>
      <c r="ID18" s="285"/>
      <c r="IE18" s="285"/>
      <c r="IF18" s="285"/>
      <c r="IG18" s="285"/>
      <c r="IH18" s="285"/>
      <c r="II18" s="285"/>
      <c r="IJ18" s="285"/>
      <c r="IK18" s="285"/>
      <c r="IL18" s="285"/>
      <c r="IM18" s="285"/>
      <c r="IN18" s="285"/>
      <c r="IO18" s="285"/>
      <c r="IP18" s="28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5" sqref="C5:H5"/>
    </sheetView>
  </sheetViews>
  <sheetFormatPr defaultColWidth="8.88888888888889" defaultRowHeight="12.75" outlineLevelCol="7"/>
  <cols>
    <col min="1" max="1" width="8.88888888888889" style="268"/>
    <col min="2" max="2" width="81.8888888888889" customWidth="1"/>
  </cols>
  <sheetData>
    <row r="1" ht="46" customHeight="1" spans="1:8">
      <c r="A1" s="269" t="s">
        <v>4</v>
      </c>
      <c r="B1" s="269"/>
      <c r="C1" s="269"/>
      <c r="D1" s="269"/>
      <c r="E1" s="269"/>
      <c r="F1" s="269"/>
      <c r="G1" s="269"/>
      <c r="H1" s="269"/>
    </row>
    <row r="2" ht="27" customHeight="1" spans="1:2">
      <c r="A2" s="270" t="s">
        <v>5</v>
      </c>
      <c r="B2" s="271" t="s">
        <v>6</v>
      </c>
    </row>
    <row r="3" ht="27" customHeight="1" spans="1:2">
      <c r="A3" s="270" t="s">
        <v>7</v>
      </c>
      <c r="B3" s="271" t="s">
        <v>8</v>
      </c>
    </row>
    <row r="4" ht="27" customHeight="1" spans="1:2">
      <c r="A4" s="270" t="s">
        <v>9</v>
      </c>
      <c r="B4" s="271" t="s">
        <v>10</v>
      </c>
    </row>
    <row r="5" ht="27" customHeight="1" spans="1:2">
      <c r="A5" s="270" t="s">
        <v>11</v>
      </c>
      <c r="B5" s="271" t="s">
        <v>12</v>
      </c>
    </row>
    <row r="6" ht="27" customHeight="1" spans="1:2">
      <c r="A6" s="270" t="s">
        <v>13</v>
      </c>
      <c r="B6" s="271" t="s">
        <v>14</v>
      </c>
    </row>
    <row r="7" ht="27" customHeight="1" spans="1:2">
      <c r="A7" s="270" t="s">
        <v>15</v>
      </c>
      <c r="B7" s="271" t="s">
        <v>16</v>
      </c>
    </row>
    <row r="8" ht="27" customHeight="1" spans="1:2">
      <c r="A8" s="270" t="s">
        <v>17</v>
      </c>
      <c r="B8" s="271" t="s">
        <v>18</v>
      </c>
    </row>
    <row r="9" ht="27" customHeight="1" spans="1:2">
      <c r="A9" s="270" t="s">
        <v>19</v>
      </c>
      <c r="B9" s="271" t="s">
        <v>20</v>
      </c>
    </row>
    <row r="10" ht="27" customHeight="1" spans="1:2">
      <c r="A10" s="270" t="s">
        <v>21</v>
      </c>
      <c r="B10" s="271" t="s">
        <v>22</v>
      </c>
    </row>
    <row r="11" ht="27" customHeight="1" spans="1:2">
      <c r="A11" s="270" t="s">
        <v>23</v>
      </c>
      <c r="B11" s="271" t="s">
        <v>24</v>
      </c>
    </row>
    <row r="12" ht="27" customHeight="1" spans="1:2">
      <c r="A12" s="270" t="s">
        <v>25</v>
      </c>
      <c r="B12" s="271" t="s">
        <v>26</v>
      </c>
    </row>
    <row r="13" ht="27" customHeight="1" spans="1:2">
      <c r="A13" s="270" t="s">
        <v>27</v>
      </c>
      <c r="B13" s="271" t="s">
        <v>28</v>
      </c>
    </row>
    <row r="14" ht="27" customHeight="1" spans="1:2">
      <c r="A14" s="270" t="s">
        <v>29</v>
      </c>
      <c r="B14" s="271" t="s">
        <v>30</v>
      </c>
    </row>
    <row r="15" ht="27" customHeight="1" spans="1:2">
      <c r="A15" s="270" t="s">
        <v>31</v>
      </c>
      <c r="B15" s="271" t="s">
        <v>32</v>
      </c>
    </row>
    <row r="16" ht="27" customHeight="1" spans="1:2">
      <c r="A16" s="270" t="s">
        <v>33</v>
      </c>
      <c r="B16" s="271" t="s">
        <v>34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3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5" sqref="C5:H5"/>
    </sheetView>
  </sheetViews>
  <sheetFormatPr defaultColWidth="9.33333333333333" defaultRowHeight="12.75"/>
  <cols>
    <col min="1" max="1" width="45.8333333333333" style="251" customWidth="1"/>
    <col min="2" max="2" width="25.8333333333333" style="251" customWidth="1"/>
    <col min="3" max="3" width="45.8333333333333" style="251" customWidth="1"/>
    <col min="4" max="4" width="25.8333333333333" style="251" customWidth="1"/>
    <col min="5" max="16384" width="9.33333333333333" style="251"/>
  </cols>
  <sheetData>
    <row r="1" ht="14.25" spans="1:1">
      <c r="A1" s="5" t="s">
        <v>35</v>
      </c>
    </row>
    <row r="2" ht="20.25" spans="1:4">
      <c r="A2" s="66" t="s">
        <v>36</v>
      </c>
      <c r="B2" s="66"/>
      <c r="C2" s="66"/>
      <c r="D2" s="66"/>
    </row>
    <row r="3" s="246" customFormat="1" ht="20.25" spans="1:5">
      <c r="A3" s="108" t="s">
        <v>37</v>
      </c>
      <c r="B3" s="252"/>
      <c r="C3" s="252"/>
      <c r="D3" s="70" t="s">
        <v>38</v>
      </c>
      <c r="E3" s="253"/>
    </row>
    <row r="4" s="247" customFormat="1" ht="15" customHeight="1" spans="1:4">
      <c r="A4" s="218" t="s">
        <v>39</v>
      </c>
      <c r="B4" s="218"/>
      <c r="C4" s="218" t="s">
        <v>40</v>
      </c>
      <c r="D4" s="218"/>
    </row>
    <row r="5" s="247" customFormat="1" ht="15" customHeight="1" spans="1:4">
      <c r="A5" s="254" t="s">
        <v>41</v>
      </c>
      <c r="B5" s="218" t="s">
        <v>42</v>
      </c>
      <c r="C5" s="254" t="s">
        <v>41</v>
      </c>
      <c r="D5" s="218" t="s">
        <v>42</v>
      </c>
    </row>
    <row r="6" s="205" customFormat="1" ht="15" customHeight="1" spans="1:243">
      <c r="A6" s="219" t="s">
        <v>43</v>
      </c>
      <c r="B6" s="255">
        <f>SUM(B7,B11,B12)</f>
        <v>143018.87</v>
      </c>
      <c r="C6" s="219" t="s">
        <v>44</v>
      </c>
      <c r="D6" s="255">
        <f>SUM(D7:D29)</f>
        <v>151602.33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</row>
    <row r="7" s="248" customFormat="1" ht="15" customHeight="1" spans="1:4">
      <c r="A7" s="219" t="s">
        <v>45</v>
      </c>
      <c r="B7" s="255">
        <f>SUM(B8:B10)</f>
        <v>143018.87</v>
      </c>
      <c r="C7" s="257" t="s">
        <v>46</v>
      </c>
      <c r="D7" s="255"/>
    </row>
    <row r="8" s="249" customFormat="1" ht="15" customHeight="1" spans="1:4">
      <c r="A8" s="258" t="s">
        <v>47</v>
      </c>
      <c r="B8" s="255">
        <f>表4!B7</f>
        <v>143018.87</v>
      </c>
      <c r="C8" s="257" t="s">
        <v>48</v>
      </c>
      <c r="D8" s="255"/>
    </row>
    <row r="9" s="249" customFormat="1" ht="15" customHeight="1" spans="1:4">
      <c r="A9" s="258" t="s">
        <v>49</v>
      </c>
      <c r="B9" s="255"/>
      <c r="C9" s="257" t="s">
        <v>50</v>
      </c>
      <c r="D9" s="255"/>
    </row>
    <row r="10" s="249" customFormat="1" ht="15" customHeight="1" spans="1:4">
      <c r="A10" s="258" t="s">
        <v>51</v>
      </c>
      <c r="B10" s="255"/>
      <c r="C10" s="257" t="s">
        <v>52</v>
      </c>
      <c r="D10" s="255">
        <f>表4!D10</f>
        <v>151602.33</v>
      </c>
    </row>
    <row r="11" s="249" customFormat="1" ht="15" customHeight="1" spans="1:4">
      <c r="A11" s="257" t="s">
        <v>53</v>
      </c>
      <c r="B11" s="255"/>
      <c r="C11" s="257" t="s">
        <v>54</v>
      </c>
      <c r="D11" s="255"/>
    </row>
    <row r="12" s="249" customFormat="1" ht="15" customHeight="1" spans="1:4">
      <c r="A12" s="257" t="s">
        <v>55</v>
      </c>
      <c r="B12" s="255">
        <f>SUM(B13:B17)</f>
        <v>0</v>
      </c>
      <c r="C12" s="257" t="s">
        <v>56</v>
      </c>
      <c r="D12" s="255"/>
    </row>
    <row r="13" s="249" customFormat="1" ht="15" customHeight="1" spans="1:4">
      <c r="A13" s="258" t="s">
        <v>57</v>
      </c>
      <c r="B13" s="255"/>
      <c r="C13" s="257" t="s">
        <v>58</v>
      </c>
      <c r="D13" s="255"/>
    </row>
    <row r="14" s="249" customFormat="1" ht="15" customHeight="1" spans="1:4">
      <c r="A14" s="258" t="s">
        <v>59</v>
      </c>
      <c r="B14" s="255"/>
      <c r="C14" s="257" t="s">
        <v>60</v>
      </c>
      <c r="D14" s="255"/>
    </row>
    <row r="15" s="249" customFormat="1" ht="15" customHeight="1" spans="1:4">
      <c r="A15" s="258" t="s">
        <v>61</v>
      </c>
      <c r="B15" s="255"/>
      <c r="C15" s="257" t="s">
        <v>62</v>
      </c>
      <c r="D15" s="255"/>
    </row>
    <row r="16" s="249" customFormat="1" ht="15" customHeight="1" spans="1:4">
      <c r="A16" s="258" t="s">
        <v>63</v>
      </c>
      <c r="B16" s="255"/>
      <c r="C16" s="257" t="s">
        <v>64</v>
      </c>
      <c r="D16" s="255"/>
    </row>
    <row r="17" s="249" customFormat="1" ht="15" customHeight="1" spans="1:4">
      <c r="A17" s="258" t="s">
        <v>65</v>
      </c>
      <c r="B17" s="255"/>
      <c r="C17" s="259" t="s">
        <v>66</v>
      </c>
      <c r="D17" s="255"/>
    </row>
    <row r="18" s="249" customFormat="1" ht="15" customHeight="1" spans="1:4">
      <c r="A18" s="260"/>
      <c r="B18" s="255"/>
      <c r="C18" s="261" t="s">
        <v>67</v>
      </c>
      <c r="D18" s="255"/>
    </row>
    <row r="19" s="249" customFormat="1" ht="15" customHeight="1" spans="1:4">
      <c r="A19" s="260"/>
      <c r="B19" s="255"/>
      <c r="C19" s="261" t="s">
        <v>68</v>
      </c>
      <c r="D19" s="255"/>
    </row>
    <row r="20" s="249" customFormat="1" ht="15" customHeight="1" spans="1:4">
      <c r="A20" s="262"/>
      <c r="B20" s="255"/>
      <c r="C20" s="257" t="s">
        <v>69</v>
      </c>
      <c r="D20" s="255"/>
    </row>
    <row r="21" s="249" customFormat="1" ht="15" customHeight="1" spans="1:4">
      <c r="A21" s="262"/>
      <c r="B21" s="255"/>
      <c r="C21" s="261" t="s">
        <v>70</v>
      </c>
      <c r="D21" s="255"/>
    </row>
    <row r="22" s="249" customFormat="1" ht="15" customHeight="1" spans="1:4">
      <c r="A22" s="262"/>
      <c r="B22" s="255"/>
      <c r="C22" s="261" t="s">
        <v>71</v>
      </c>
      <c r="D22" s="255"/>
    </row>
    <row r="23" s="249" customFormat="1" ht="15" customHeight="1" spans="1:4">
      <c r="A23" s="262"/>
      <c r="B23" s="255"/>
      <c r="C23" s="257" t="s">
        <v>72</v>
      </c>
      <c r="D23" s="255"/>
    </row>
    <row r="24" s="249" customFormat="1" ht="15" customHeight="1" spans="1:4">
      <c r="A24" s="262"/>
      <c r="B24" s="255"/>
      <c r="C24" s="261" t="s">
        <v>73</v>
      </c>
      <c r="D24" s="255"/>
    </row>
    <row r="25" s="249" customFormat="1" ht="15" customHeight="1" spans="1:4">
      <c r="A25" s="262"/>
      <c r="B25" s="255"/>
      <c r="C25" s="257" t="s">
        <v>74</v>
      </c>
      <c r="D25" s="255"/>
    </row>
    <row r="26" s="249" customFormat="1" ht="15" customHeight="1" spans="1:4">
      <c r="A26" s="262"/>
      <c r="B26" s="255"/>
      <c r="C26" s="261" t="s">
        <v>75</v>
      </c>
      <c r="D26" s="255"/>
    </row>
    <row r="27" s="249" customFormat="1" ht="15" customHeight="1" spans="1:4">
      <c r="A27" s="262"/>
      <c r="B27" s="255"/>
      <c r="C27" s="261" t="s">
        <v>76</v>
      </c>
      <c r="D27" s="255"/>
    </row>
    <row r="28" s="249" customFormat="1" ht="15" customHeight="1" spans="1:4">
      <c r="A28" s="262"/>
      <c r="B28" s="255"/>
      <c r="C28" s="263" t="s">
        <v>77</v>
      </c>
      <c r="D28" s="255"/>
    </row>
    <row r="29" s="249" customFormat="1" ht="15" customHeight="1" spans="1:4">
      <c r="A29" s="262"/>
      <c r="B29" s="255"/>
      <c r="C29" s="257" t="s">
        <v>78</v>
      </c>
      <c r="D29" s="255"/>
    </row>
    <row r="30" s="249" customFormat="1" ht="15" customHeight="1" spans="1:4">
      <c r="A30" s="262"/>
      <c r="B30" s="255"/>
      <c r="C30" s="257"/>
      <c r="D30" s="255"/>
    </row>
    <row r="31" s="249" customFormat="1" ht="15" customHeight="1" spans="1:4">
      <c r="A31" s="264" t="s">
        <v>79</v>
      </c>
      <c r="B31" s="255">
        <f>表4!B31</f>
        <v>8583.46</v>
      </c>
      <c r="C31" s="222" t="s">
        <v>80</v>
      </c>
      <c r="D31" s="255"/>
    </row>
    <row r="32" s="250" customFormat="1" ht="15" customHeight="1" spans="1:4">
      <c r="A32" s="264"/>
      <c r="B32" s="255"/>
      <c r="C32" s="265"/>
      <c r="D32" s="255"/>
    </row>
    <row r="33" s="247" customFormat="1" ht="15" customHeight="1" spans="1:4">
      <c r="A33" s="266" t="s">
        <v>81</v>
      </c>
      <c r="B33" s="267">
        <f>SUM(B6,B31)</f>
        <v>151602.33</v>
      </c>
      <c r="C33" s="266" t="s">
        <v>82</v>
      </c>
      <c r="D33" s="267">
        <f>SUM(D6,D31)</f>
        <v>151602.33</v>
      </c>
    </row>
  </sheetData>
  <mergeCells count="3">
    <mergeCell ref="A2:D2"/>
    <mergeCell ref="A4:B4"/>
    <mergeCell ref="C4:D4"/>
  </mergeCells>
  <printOptions horizontalCentered="1"/>
  <pageMargins left="0.42" right="0.42" top="0.56" bottom="0.42" header="0.28" footer="0.28"/>
  <pageSetup paperSize="9" orientation="landscape" horizontalDpi="600" verticalDpi="600"/>
  <headerFooter alignWithMargins="0" scaleWithDoc="0"/>
  <ignoredErrors>
    <ignoredError sqref="B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5" sqref="C5:H5"/>
    </sheetView>
  </sheetViews>
  <sheetFormatPr defaultColWidth="9.33333333333333" defaultRowHeight="12.75"/>
  <cols>
    <col min="1" max="1" width="28.8333333333333" style="236" customWidth="1"/>
    <col min="2" max="10" width="13.8333333333333" style="236" customWidth="1"/>
    <col min="11" max="16384" width="9.33333333333333" style="236"/>
  </cols>
  <sheetData>
    <row r="1" ht="14.25" spans="1:1">
      <c r="A1" s="5" t="s">
        <v>83</v>
      </c>
    </row>
    <row r="2" ht="20.25" spans="1:10">
      <c r="A2" s="237" t="s">
        <v>84</v>
      </c>
      <c r="B2" s="237"/>
      <c r="C2" s="237"/>
      <c r="D2" s="237"/>
      <c r="E2" s="237"/>
      <c r="F2" s="237"/>
      <c r="G2" s="237"/>
      <c r="H2" s="237"/>
      <c r="I2" s="237"/>
      <c r="J2" s="237"/>
    </row>
    <row r="3" s="232" customFormat="1" ht="13.5" spans="1:10">
      <c r="A3" s="108"/>
      <c r="I3" s="244"/>
      <c r="J3" s="70" t="s">
        <v>38</v>
      </c>
    </row>
    <row r="4" s="233" customFormat="1" ht="20" customHeight="1" spans="1:10">
      <c r="A4" s="238" t="s">
        <v>85</v>
      </c>
      <c r="B4" s="238" t="s">
        <v>81</v>
      </c>
      <c r="C4" s="238" t="s">
        <v>86</v>
      </c>
      <c r="D4" s="239"/>
      <c r="E4" s="239"/>
      <c r="F4" s="239"/>
      <c r="G4" s="238" t="s">
        <v>87</v>
      </c>
      <c r="H4" s="239"/>
      <c r="I4" s="239"/>
      <c r="J4" s="239"/>
    </row>
    <row r="5" s="233" customFormat="1" ht="42.75" spans="1:10">
      <c r="A5" s="239"/>
      <c r="B5" s="239"/>
      <c r="C5" s="238" t="s">
        <v>88</v>
      </c>
      <c r="D5" s="240" t="s">
        <v>89</v>
      </c>
      <c r="E5" s="238" t="s">
        <v>90</v>
      </c>
      <c r="F5" s="240" t="s">
        <v>91</v>
      </c>
      <c r="G5" s="238" t="s">
        <v>88</v>
      </c>
      <c r="H5" s="240" t="s">
        <v>89</v>
      </c>
      <c r="I5" s="238" t="s">
        <v>90</v>
      </c>
      <c r="J5" s="240" t="s">
        <v>91</v>
      </c>
    </row>
    <row r="6" s="234" customFormat="1" ht="30" customHeight="1" spans="1:10">
      <c r="A6" s="87" t="s">
        <v>92</v>
      </c>
      <c r="B6" s="241">
        <f>SUM(C6,G6)</f>
        <v>151602.33</v>
      </c>
      <c r="C6" s="241">
        <f>SUM(D6:F6)</f>
        <v>143018.87</v>
      </c>
      <c r="D6" s="241">
        <f>表4!B7</f>
        <v>143018.87</v>
      </c>
      <c r="E6" s="241"/>
      <c r="F6" s="241"/>
      <c r="G6" s="241">
        <f>SUM(H6:J6)</f>
        <v>8583.46</v>
      </c>
      <c r="H6" s="241">
        <f>表4!B31</f>
        <v>8583.46</v>
      </c>
      <c r="I6" s="241"/>
      <c r="J6" s="241"/>
    </row>
    <row r="7" s="234" customFormat="1" ht="30" customHeight="1" spans="1:10">
      <c r="A7" s="87"/>
      <c r="B7" s="241">
        <f>SUM(C7,G7)</f>
        <v>0</v>
      </c>
      <c r="C7" s="241">
        <f>SUM(D7,E7,F7)</f>
        <v>0</v>
      </c>
      <c r="D7" s="241"/>
      <c r="E7" s="241"/>
      <c r="F7" s="241"/>
      <c r="G7" s="241">
        <f>SUM(H7,I7,J7)</f>
        <v>0</v>
      </c>
      <c r="H7" s="241"/>
      <c r="I7" s="241"/>
      <c r="J7" s="241"/>
    </row>
    <row r="8" s="234" customFormat="1" ht="30" customHeight="1" spans="1:10">
      <c r="A8" s="87"/>
      <c r="B8" s="241">
        <f>SUM(C8,G8)</f>
        <v>0</v>
      </c>
      <c r="C8" s="241">
        <f>SUM(D8,E8,F8)</f>
        <v>0</v>
      </c>
      <c r="D8" s="241"/>
      <c r="E8" s="241"/>
      <c r="F8" s="241"/>
      <c r="G8" s="241">
        <f>SUM(H8,I8,J8)</f>
        <v>0</v>
      </c>
      <c r="H8" s="241"/>
      <c r="I8" s="241"/>
      <c r="J8" s="241"/>
    </row>
    <row r="9" s="234" customFormat="1" ht="30" customHeight="1" spans="1:10">
      <c r="A9" s="87"/>
      <c r="B9" s="241"/>
      <c r="C9" s="241"/>
      <c r="D9" s="241"/>
      <c r="E9" s="241"/>
      <c r="F9" s="241"/>
      <c r="G9" s="241"/>
      <c r="H9" s="241"/>
      <c r="I9" s="241"/>
      <c r="J9" s="241"/>
    </row>
    <row r="10" s="234" customFormat="1" ht="30" customHeight="1" spans="1:10">
      <c r="A10" s="87"/>
      <c r="B10" s="241">
        <f>SUM(C10,G10)</f>
        <v>0</v>
      </c>
      <c r="C10" s="241">
        <f>SUM(D10,E10,F10)</f>
        <v>0</v>
      </c>
      <c r="D10" s="241"/>
      <c r="E10" s="241"/>
      <c r="F10" s="241"/>
      <c r="G10" s="241">
        <f>SUM(H10,I10,J10)</f>
        <v>0</v>
      </c>
      <c r="H10" s="241"/>
      <c r="I10" s="241"/>
      <c r="J10" s="241"/>
    </row>
    <row r="11" s="234" customFormat="1" ht="30" customHeight="1" spans="1:10">
      <c r="A11" s="87"/>
      <c r="B11" s="241">
        <f>SUM(C11,G11)</f>
        <v>0</v>
      </c>
      <c r="C11" s="241">
        <f>SUM(D11,E11,F11)</f>
        <v>0</v>
      </c>
      <c r="D11" s="241"/>
      <c r="E11" s="241"/>
      <c r="F11" s="241"/>
      <c r="G11" s="241">
        <f>SUM(H11,I11,J11)</f>
        <v>0</v>
      </c>
      <c r="H11" s="241"/>
      <c r="I11" s="241"/>
      <c r="J11" s="241"/>
    </row>
    <row r="12" s="234" customFormat="1" ht="30" customHeight="1" spans="1:10">
      <c r="A12" s="87"/>
      <c r="B12" s="241">
        <f>SUM(C12,G12)</f>
        <v>0</v>
      </c>
      <c r="C12" s="241">
        <f>SUM(D12,E12,F12)</f>
        <v>0</v>
      </c>
      <c r="D12" s="241"/>
      <c r="E12" s="241"/>
      <c r="F12" s="241"/>
      <c r="G12" s="241">
        <f>SUM(H12,I12,J12)</f>
        <v>0</v>
      </c>
      <c r="H12" s="241"/>
      <c r="I12" s="241"/>
      <c r="J12" s="241"/>
    </row>
    <row r="13" s="234" customFormat="1" ht="30" customHeight="1" spans="1:10">
      <c r="A13" s="87"/>
      <c r="B13" s="241">
        <f>SUM(C13,G13)</f>
        <v>0</v>
      </c>
      <c r="C13" s="241">
        <f>SUM(D13,E13,F13)</f>
        <v>0</v>
      </c>
      <c r="D13" s="241"/>
      <c r="E13" s="241"/>
      <c r="F13" s="241"/>
      <c r="G13" s="241">
        <f>SUM(H13,I13,J13)</f>
        <v>0</v>
      </c>
      <c r="H13" s="241"/>
      <c r="I13" s="241"/>
      <c r="J13" s="241"/>
    </row>
    <row r="14" s="235" customFormat="1" ht="30" customHeight="1" spans="1:10">
      <c r="A14" s="87"/>
      <c r="B14" s="241">
        <f>SUM(C14,G14)</f>
        <v>0</v>
      </c>
      <c r="C14" s="241">
        <f>SUM(D14,E14,F14)</f>
        <v>0</v>
      </c>
      <c r="D14" s="241"/>
      <c r="E14" s="241"/>
      <c r="F14" s="241"/>
      <c r="G14" s="241">
        <f>SUM(H14,I14,J14)</f>
        <v>0</v>
      </c>
      <c r="H14" s="241"/>
      <c r="I14" s="241"/>
      <c r="J14" s="241"/>
    </row>
    <row r="15" s="245" customFormat="1" ht="30" customHeight="1" spans="1:10">
      <c r="A15" s="242" t="s">
        <v>88</v>
      </c>
      <c r="B15" s="243">
        <f>SUM(B6:B14)</f>
        <v>151602.33</v>
      </c>
      <c r="C15" s="243">
        <f t="shared" ref="C15:J15" si="0">SUM(C6:C14)</f>
        <v>143018.87</v>
      </c>
      <c r="D15" s="243">
        <f t="shared" si="0"/>
        <v>143018.87</v>
      </c>
      <c r="E15" s="243">
        <f t="shared" si="0"/>
        <v>0</v>
      </c>
      <c r="F15" s="243">
        <f t="shared" si="0"/>
        <v>0</v>
      </c>
      <c r="G15" s="243">
        <f t="shared" si="0"/>
        <v>8583.46</v>
      </c>
      <c r="H15" s="243">
        <f t="shared" si="0"/>
        <v>8583.46</v>
      </c>
      <c r="I15" s="243">
        <f t="shared" si="0"/>
        <v>0</v>
      </c>
      <c r="J15" s="243">
        <f t="shared" si="0"/>
        <v>0</v>
      </c>
    </row>
  </sheetData>
  <mergeCells count="5">
    <mergeCell ref="A2:J2"/>
    <mergeCell ref="C4:F4"/>
    <mergeCell ref="G4:J4"/>
    <mergeCell ref="A4:A5"/>
    <mergeCell ref="B4:B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5" sqref="C5:H5"/>
    </sheetView>
  </sheetViews>
  <sheetFormatPr defaultColWidth="9.33333333333333" defaultRowHeight="12.75"/>
  <cols>
    <col min="1" max="1" width="28.8333333333333" style="236" customWidth="1"/>
    <col min="2" max="10" width="13.8333333333333" style="236" customWidth="1"/>
    <col min="11" max="16384" width="9.33333333333333" style="236"/>
  </cols>
  <sheetData>
    <row r="1" ht="14.25" spans="1:1">
      <c r="A1" s="5" t="s">
        <v>93</v>
      </c>
    </row>
    <row r="2" ht="20.25" spans="1:10">
      <c r="A2" s="237" t="s">
        <v>94</v>
      </c>
      <c r="B2" s="237"/>
      <c r="C2" s="237"/>
      <c r="D2" s="237"/>
      <c r="E2" s="237"/>
      <c r="F2" s="237"/>
      <c r="G2" s="237"/>
      <c r="H2" s="237"/>
      <c r="I2" s="237"/>
      <c r="J2" s="237"/>
    </row>
    <row r="3" s="232" customFormat="1" ht="13.5" spans="1:10">
      <c r="A3" s="108"/>
      <c r="I3" s="244"/>
      <c r="J3" s="70" t="s">
        <v>38</v>
      </c>
    </row>
    <row r="4" s="233" customFormat="1" ht="20" customHeight="1" spans="1:10">
      <c r="A4" s="238" t="s">
        <v>85</v>
      </c>
      <c r="B4" s="238" t="s">
        <v>82</v>
      </c>
      <c r="C4" s="238" t="s">
        <v>95</v>
      </c>
      <c r="D4" s="239"/>
      <c r="E4" s="239"/>
      <c r="F4" s="239"/>
      <c r="G4" s="238" t="s">
        <v>96</v>
      </c>
      <c r="H4" s="239"/>
      <c r="I4" s="239"/>
      <c r="J4" s="239"/>
    </row>
    <row r="5" s="233" customFormat="1" ht="42.75" spans="1:10">
      <c r="A5" s="239"/>
      <c r="B5" s="239"/>
      <c r="C5" s="238" t="s">
        <v>88</v>
      </c>
      <c r="D5" s="240" t="s">
        <v>97</v>
      </c>
      <c r="E5" s="238" t="s">
        <v>98</v>
      </c>
      <c r="F5" s="240" t="s">
        <v>99</v>
      </c>
      <c r="G5" s="238" t="s">
        <v>88</v>
      </c>
      <c r="H5" s="240" t="s">
        <v>100</v>
      </c>
      <c r="I5" s="238" t="s">
        <v>101</v>
      </c>
      <c r="J5" s="240" t="s">
        <v>102</v>
      </c>
    </row>
    <row r="6" s="234" customFormat="1" ht="30" customHeight="1" spans="1:10">
      <c r="A6" s="87" t="s">
        <v>92</v>
      </c>
      <c r="B6" s="241">
        <f>C6+G6</f>
        <v>151602.33</v>
      </c>
      <c r="C6" s="241">
        <f>SUM(D6:F6)</f>
        <v>151602.33</v>
      </c>
      <c r="D6" s="241">
        <v>151602.33</v>
      </c>
      <c r="E6" s="241"/>
      <c r="F6" s="241"/>
      <c r="G6" s="241">
        <f>SUM(H6:J6)</f>
        <v>0</v>
      </c>
      <c r="H6" s="241"/>
      <c r="I6" s="241"/>
      <c r="J6" s="241"/>
    </row>
    <row r="7" s="234" customFormat="1" ht="30" customHeight="1" spans="1:10">
      <c r="A7" s="87"/>
      <c r="B7" s="241">
        <f t="shared" ref="B6:B8" si="0">SUM(C7,G7)</f>
        <v>0</v>
      </c>
      <c r="C7" s="241">
        <f t="shared" ref="C6:C8" si="1">SUM(D7,E7,F7)</f>
        <v>0</v>
      </c>
      <c r="D7" s="241"/>
      <c r="E7" s="241"/>
      <c r="F7" s="241"/>
      <c r="G7" s="241">
        <f t="shared" ref="G6:G8" si="2">SUM(H7,I7,J7)</f>
        <v>0</v>
      </c>
      <c r="H7" s="241"/>
      <c r="I7" s="241"/>
      <c r="J7" s="241"/>
    </row>
    <row r="8" s="234" customFormat="1" ht="30" customHeight="1" spans="1:10">
      <c r="A8" s="87"/>
      <c r="B8" s="241">
        <f t="shared" si="0"/>
        <v>0</v>
      </c>
      <c r="C8" s="241">
        <f t="shared" si="1"/>
        <v>0</v>
      </c>
      <c r="D8" s="241"/>
      <c r="E8" s="241"/>
      <c r="F8" s="241"/>
      <c r="G8" s="241">
        <f t="shared" si="2"/>
        <v>0</v>
      </c>
      <c r="H8" s="241"/>
      <c r="I8" s="241"/>
      <c r="J8" s="241"/>
    </row>
    <row r="9" s="234" customFormat="1" ht="30" customHeight="1" spans="1:10">
      <c r="A9" s="87"/>
      <c r="B9" s="241"/>
      <c r="C9" s="241"/>
      <c r="D9" s="241"/>
      <c r="E9" s="241"/>
      <c r="F9" s="241"/>
      <c r="G9" s="241"/>
      <c r="H9" s="241"/>
      <c r="I9" s="241"/>
      <c r="J9" s="241"/>
    </row>
    <row r="10" s="234" customFormat="1" ht="30" customHeight="1" spans="1:10">
      <c r="A10" s="87"/>
      <c r="B10" s="241">
        <f t="shared" ref="B10:B17" si="3">SUM(C10,G10)</f>
        <v>0</v>
      </c>
      <c r="C10" s="241">
        <f t="shared" ref="C10:C17" si="4">SUM(D10,E10,F10)</f>
        <v>0</v>
      </c>
      <c r="D10" s="241"/>
      <c r="E10" s="241"/>
      <c r="F10" s="241"/>
      <c r="G10" s="241">
        <f t="shared" ref="G10:G17" si="5">SUM(H10,I10,J10)</f>
        <v>0</v>
      </c>
      <c r="H10" s="241"/>
      <c r="I10" s="241"/>
      <c r="J10" s="241"/>
    </row>
    <row r="11" s="234" customFormat="1" ht="30" customHeight="1" spans="1:10">
      <c r="A11" s="87"/>
      <c r="B11" s="241">
        <f t="shared" si="3"/>
        <v>0</v>
      </c>
      <c r="C11" s="241">
        <f t="shared" si="4"/>
        <v>0</v>
      </c>
      <c r="D11" s="241"/>
      <c r="E11" s="241"/>
      <c r="F11" s="241"/>
      <c r="G11" s="241">
        <f t="shared" si="5"/>
        <v>0</v>
      </c>
      <c r="H11" s="241"/>
      <c r="I11" s="241"/>
      <c r="J11" s="241"/>
    </row>
    <row r="12" s="234" customFormat="1" ht="30" customHeight="1" spans="1:10">
      <c r="A12" s="87"/>
      <c r="B12" s="241">
        <f t="shared" si="3"/>
        <v>0</v>
      </c>
      <c r="C12" s="241">
        <f t="shared" si="4"/>
        <v>0</v>
      </c>
      <c r="D12" s="241"/>
      <c r="E12" s="241"/>
      <c r="F12" s="241"/>
      <c r="G12" s="241">
        <f t="shared" si="5"/>
        <v>0</v>
      </c>
      <c r="H12" s="241"/>
      <c r="I12" s="241"/>
      <c r="J12" s="241"/>
    </row>
    <row r="13" s="234" customFormat="1" ht="30" customHeight="1" spans="1:10">
      <c r="A13" s="87"/>
      <c r="B13" s="241">
        <f t="shared" si="3"/>
        <v>0</v>
      </c>
      <c r="C13" s="241">
        <f t="shared" si="4"/>
        <v>0</v>
      </c>
      <c r="D13" s="241"/>
      <c r="E13" s="241"/>
      <c r="F13" s="241"/>
      <c r="G13" s="241">
        <f t="shared" si="5"/>
        <v>0</v>
      </c>
      <c r="H13" s="241"/>
      <c r="I13" s="241"/>
      <c r="J13" s="241"/>
    </row>
    <row r="14" s="234" customFormat="1" ht="30" customHeight="1" spans="1:10">
      <c r="A14" s="87"/>
      <c r="B14" s="241">
        <f t="shared" si="3"/>
        <v>0</v>
      </c>
      <c r="C14" s="241">
        <f t="shared" si="4"/>
        <v>0</v>
      </c>
      <c r="D14" s="241"/>
      <c r="E14" s="241"/>
      <c r="F14" s="241"/>
      <c r="G14" s="241">
        <f t="shared" si="5"/>
        <v>0</v>
      </c>
      <c r="H14" s="241"/>
      <c r="I14" s="241"/>
      <c r="J14" s="241"/>
    </row>
    <row r="15" s="234" customFormat="1" ht="30" customHeight="1" spans="1:10">
      <c r="A15" s="87"/>
      <c r="B15" s="241">
        <f t="shared" si="3"/>
        <v>0</v>
      </c>
      <c r="C15" s="241">
        <f t="shared" si="4"/>
        <v>0</v>
      </c>
      <c r="D15" s="241"/>
      <c r="E15" s="241"/>
      <c r="F15" s="241"/>
      <c r="G15" s="241">
        <f t="shared" si="5"/>
        <v>0</v>
      </c>
      <c r="H15" s="241"/>
      <c r="I15" s="241"/>
      <c r="J15" s="241"/>
    </row>
    <row r="16" s="235" customFormat="1" ht="30" customHeight="1" spans="1:10">
      <c r="A16" s="87"/>
      <c r="B16" s="241">
        <f t="shared" si="3"/>
        <v>0</v>
      </c>
      <c r="C16" s="241">
        <f t="shared" si="4"/>
        <v>0</v>
      </c>
      <c r="D16" s="241"/>
      <c r="E16" s="241"/>
      <c r="F16" s="241"/>
      <c r="G16" s="241">
        <f t="shared" si="5"/>
        <v>0</v>
      </c>
      <c r="H16" s="241"/>
      <c r="I16" s="241"/>
      <c r="J16" s="241"/>
    </row>
    <row r="17" s="235" customFormat="1" ht="30" customHeight="1" spans="1:10">
      <c r="A17" s="87"/>
      <c r="B17" s="241">
        <f t="shared" si="3"/>
        <v>0</v>
      </c>
      <c r="C17" s="241">
        <f t="shared" si="4"/>
        <v>0</v>
      </c>
      <c r="D17" s="241"/>
      <c r="E17" s="241"/>
      <c r="F17" s="241"/>
      <c r="G17" s="241">
        <f t="shared" si="5"/>
        <v>0</v>
      </c>
      <c r="H17" s="241"/>
      <c r="I17" s="241"/>
      <c r="J17" s="241"/>
    </row>
    <row r="18" s="235" customFormat="1" ht="30" customHeight="1" spans="1:10">
      <c r="A18" s="242" t="s">
        <v>88</v>
      </c>
      <c r="B18" s="243">
        <f>SUM(B6:B17)</f>
        <v>151602.33</v>
      </c>
      <c r="C18" s="243">
        <f t="shared" ref="C18:J18" si="6">SUM(C6:C17)</f>
        <v>151602.33</v>
      </c>
      <c r="D18" s="243">
        <f t="shared" si="6"/>
        <v>151602.33</v>
      </c>
      <c r="E18" s="243">
        <f t="shared" si="6"/>
        <v>0</v>
      </c>
      <c r="F18" s="243">
        <f t="shared" si="6"/>
        <v>0</v>
      </c>
      <c r="G18" s="243">
        <f t="shared" si="6"/>
        <v>0</v>
      </c>
      <c r="H18" s="243">
        <f t="shared" si="6"/>
        <v>0</v>
      </c>
      <c r="I18" s="243">
        <f t="shared" si="6"/>
        <v>0</v>
      </c>
      <c r="J18" s="243">
        <f t="shared" si="6"/>
        <v>0</v>
      </c>
    </row>
  </sheetData>
  <mergeCells count="5">
    <mergeCell ref="A2:J2"/>
    <mergeCell ref="C4:F4"/>
    <mergeCell ref="G4:J4"/>
    <mergeCell ref="A4:A5"/>
    <mergeCell ref="B4:B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3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5" sqref="C5:H5"/>
    </sheetView>
  </sheetViews>
  <sheetFormatPr defaultColWidth="10.6666666666667" defaultRowHeight="12.75"/>
  <cols>
    <col min="1" max="1" width="41" style="211" customWidth="1"/>
    <col min="2" max="2" width="25.8333333333333" style="211" customWidth="1"/>
    <col min="3" max="3" width="55.8333333333333" style="211" customWidth="1"/>
    <col min="4" max="4" width="25.8333333333333" style="211" customWidth="1"/>
    <col min="5" max="16384" width="10.6666666666667" style="212"/>
  </cols>
  <sheetData>
    <row r="1" s="205" customFormat="1" ht="14.25" spans="1:4">
      <c r="A1" s="5" t="s">
        <v>103</v>
      </c>
      <c r="B1" s="211"/>
      <c r="C1" s="211"/>
      <c r="D1" s="211"/>
    </row>
    <row r="2" s="206" customFormat="1" ht="20.25" spans="1:4">
      <c r="A2" s="213" t="s">
        <v>104</v>
      </c>
      <c r="B2" s="213"/>
      <c r="C2" s="213"/>
      <c r="D2" s="213"/>
    </row>
    <row r="3" s="207" customFormat="1" ht="13.5" spans="1:4">
      <c r="A3" s="108" t="s">
        <v>37</v>
      </c>
      <c r="B3" s="214"/>
      <c r="C3" s="214"/>
      <c r="D3" s="70" t="s">
        <v>38</v>
      </c>
    </row>
    <row r="4" s="208" customFormat="1" ht="15" customHeight="1" spans="1:243">
      <c r="A4" s="215" t="s">
        <v>39</v>
      </c>
      <c r="B4" s="216"/>
      <c r="C4" s="215" t="s">
        <v>40</v>
      </c>
      <c r="D4" s="215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</row>
    <row r="5" s="208" customFormat="1" ht="15" customHeight="1" spans="1:243">
      <c r="A5" s="215" t="s">
        <v>105</v>
      </c>
      <c r="B5" s="218" t="s">
        <v>42</v>
      </c>
      <c r="C5" s="215" t="s">
        <v>105</v>
      </c>
      <c r="D5" s="218" t="s">
        <v>42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</row>
    <row r="6" s="207" customFormat="1" ht="15" customHeight="1" spans="1:243">
      <c r="A6" s="219" t="s">
        <v>43</v>
      </c>
      <c r="B6" s="220">
        <f>SUM(B7:B9)</f>
        <v>143018.87</v>
      </c>
      <c r="C6" s="219" t="s">
        <v>44</v>
      </c>
      <c r="D6" s="220">
        <f>SUM(D7:D29)</f>
        <v>151602.33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  <c r="GE6" s="221"/>
      <c r="GF6" s="221"/>
      <c r="GG6" s="221"/>
      <c r="GH6" s="221"/>
      <c r="GI6" s="221"/>
      <c r="GJ6" s="221"/>
      <c r="GK6" s="221"/>
      <c r="GL6" s="221"/>
      <c r="GM6" s="221"/>
      <c r="GN6" s="221"/>
      <c r="GO6" s="221"/>
      <c r="GP6" s="221"/>
      <c r="GQ6" s="221"/>
      <c r="GR6" s="221"/>
      <c r="GS6" s="221"/>
      <c r="GT6" s="221"/>
      <c r="GU6" s="221"/>
      <c r="GV6" s="221"/>
      <c r="GW6" s="221"/>
      <c r="GX6" s="221"/>
      <c r="GY6" s="221"/>
      <c r="GZ6" s="221"/>
      <c r="HA6" s="221"/>
      <c r="HB6" s="221"/>
      <c r="HC6" s="221"/>
      <c r="HD6" s="221"/>
      <c r="HE6" s="221"/>
      <c r="HF6" s="221"/>
      <c r="HG6" s="221"/>
      <c r="HH6" s="221"/>
      <c r="HI6" s="221"/>
      <c r="HJ6" s="221"/>
      <c r="HK6" s="221"/>
      <c r="HL6" s="221"/>
      <c r="HM6" s="221"/>
      <c r="HN6" s="221"/>
      <c r="HO6" s="221"/>
      <c r="HP6" s="221"/>
      <c r="HQ6" s="221"/>
      <c r="HR6" s="221"/>
      <c r="HS6" s="221"/>
      <c r="HT6" s="221"/>
      <c r="HU6" s="221"/>
      <c r="HV6" s="221"/>
      <c r="HW6" s="221"/>
      <c r="HX6" s="221"/>
      <c r="HY6" s="221"/>
      <c r="HZ6" s="221"/>
      <c r="IA6" s="221"/>
      <c r="IB6" s="221"/>
      <c r="IC6" s="221"/>
      <c r="ID6" s="221"/>
      <c r="IE6" s="221"/>
      <c r="IF6" s="221"/>
      <c r="IG6" s="221"/>
      <c r="IH6" s="221"/>
      <c r="II6" s="221"/>
    </row>
    <row r="7" s="207" customFormat="1" ht="15" customHeight="1" spans="1:243">
      <c r="A7" s="222" t="s">
        <v>106</v>
      </c>
      <c r="B7" s="220">
        <f>表5!C6-B31</f>
        <v>143018.87</v>
      </c>
      <c r="C7" s="222" t="s">
        <v>46</v>
      </c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</row>
    <row r="8" s="207" customFormat="1" ht="15" customHeight="1" spans="1:243">
      <c r="A8" s="222" t="s">
        <v>107</v>
      </c>
      <c r="B8" s="220"/>
      <c r="C8" s="222" t="s">
        <v>48</v>
      </c>
      <c r="D8" s="220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  <c r="GE8" s="221"/>
      <c r="GF8" s="221"/>
      <c r="GG8" s="221"/>
      <c r="GH8" s="221"/>
      <c r="GI8" s="221"/>
      <c r="GJ8" s="221"/>
      <c r="GK8" s="221"/>
      <c r="GL8" s="221"/>
      <c r="GM8" s="221"/>
      <c r="GN8" s="221"/>
      <c r="GO8" s="221"/>
      <c r="GP8" s="221"/>
      <c r="GQ8" s="221"/>
      <c r="GR8" s="221"/>
      <c r="GS8" s="221"/>
      <c r="GT8" s="221"/>
      <c r="GU8" s="221"/>
      <c r="GV8" s="221"/>
      <c r="GW8" s="221"/>
      <c r="GX8" s="221"/>
      <c r="GY8" s="221"/>
      <c r="GZ8" s="221"/>
      <c r="HA8" s="221"/>
      <c r="HB8" s="221"/>
      <c r="HC8" s="221"/>
      <c r="HD8" s="221"/>
      <c r="HE8" s="221"/>
      <c r="HF8" s="221"/>
      <c r="HG8" s="221"/>
      <c r="HH8" s="221"/>
      <c r="HI8" s="221"/>
      <c r="HJ8" s="221"/>
      <c r="HK8" s="221"/>
      <c r="HL8" s="221"/>
      <c r="HM8" s="221"/>
      <c r="HN8" s="221"/>
      <c r="HO8" s="221"/>
      <c r="HP8" s="221"/>
      <c r="HQ8" s="221"/>
      <c r="HR8" s="221"/>
      <c r="HS8" s="221"/>
      <c r="HT8" s="221"/>
      <c r="HU8" s="221"/>
      <c r="HV8" s="221"/>
      <c r="HW8" s="221"/>
      <c r="HX8" s="221"/>
      <c r="HY8" s="221"/>
      <c r="HZ8" s="221"/>
      <c r="IA8" s="221"/>
      <c r="IB8" s="221"/>
      <c r="IC8" s="221"/>
      <c r="ID8" s="221"/>
      <c r="IE8" s="221"/>
      <c r="IF8" s="221"/>
      <c r="IG8" s="221"/>
      <c r="IH8" s="221"/>
      <c r="II8" s="221"/>
    </row>
    <row r="9" s="207" customFormat="1" ht="15" customHeight="1" spans="1:243">
      <c r="A9" s="222" t="s">
        <v>108</v>
      </c>
      <c r="B9" s="220"/>
      <c r="C9" s="222" t="s">
        <v>50</v>
      </c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  <c r="GE9" s="221"/>
      <c r="GF9" s="221"/>
      <c r="GG9" s="221"/>
      <c r="GH9" s="221"/>
      <c r="GI9" s="221"/>
      <c r="GJ9" s="221"/>
      <c r="GK9" s="221"/>
      <c r="GL9" s="221"/>
      <c r="GM9" s="221"/>
      <c r="GN9" s="221"/>
      <c r="GO9" s="221"/>
      <c r="GP9" s="221"/>
      <c r="GQ9" s="221"/>
      <c r="GR9" s="221"/>
      <c r="GS9" s="221"/>
      <c r="GT9" s="221"/>
      <c r="GU9" s="221"/>
      <c r="GV9" s="221"/>
      <c r="GW9" s="221"/>
      <c r="GX9" s="221"/>
      <c r="GY9" s="221"/>
      <c r="GZ9" s="221"/>
      <c r="HA9" s="221"/>
      <c r="HB9" s="221"/>
      <c r="HC9" s="221"/>
      <c r="HD9" s="221"/>
      <c r="HE9" s="221"/>
      <c r="HF9" s="221"/>
      <c r="HG9" s="221"/>
      <c r="HH9" s="221"/>
      <c r="HI9" s="221"/>
      <c r="HJ9" s="221"/>
      <c r="HK9" s="221"/>
      <c r="HL9" s="221"/>
      <c r="HM9" s="221"/>
      <c r="HN9" s="221"/>
      <c r="HO9" s="221"/>
      <c r="HP9" s="221"/>
      <c r="HQ9" s="221"/>
      <c r="HR9" s="221"/>
      <c r="HS9" s="221"/>
      <c r="HT9" s="221"/>
      <c r="HU9" s="221"/>
      <c r="HV9" s="221"/>
      <c r="HW9" s="221"/>
      <c r="HX9" s="221"/>
      <c r="HY9" s="221"/>
      <c r="HZ9" s="221"/>
      <c r="IA9" s="221"/>
      <c r="IB9" s="221"/>
      <c r="IC9" s="221"/>
      <c r="ID9" s="221"/>
      <c r="IE9" s="221"/>
      <c r="IF9" s="221"/>
      <c r="IG9" s="221"/>
      <c r="IH9" s="221"/>
      <c r="II9" s="221"/>
    </row>
    <row r="10" s="207" customFormat="1" ht="15" customHeight="1" spans="1:243">
      <c r="A10" s="222"/>
      <c r="B10" s="220"/>
      <c r="C10" s="222" t="s">
        <v>52</v>
      </c>
      <c r="D10" s="220">
        <f>表5!C6</f>
        <v>151602.33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  <c r="GE10" s="221"/>
      <c r="GF10" s="221"/>
      <c r="GG10" s="221"/>
      <c r="GH10" s="221"/>
      <c r="GI10" s="221"/>
      <c r="GJ10" s="221"/>
      <c r="GK10" s="221"/>
      <c r="GL10" s="221"/>
      <c r="GM10" s="221"/>
      <c r="GN10" s="221"/>
      <c r="GO10" s="221"/>
      <c r="GP10" s="221"/>
      <c r="GQ10" s="221"/>
      <c r="GR10" s="221"/>
      <c r="GS10" s="221"/>
      <c r="GT10" s="221"/>
      <c r="GU10" s="221"/>
      <c r="GV10" s="221"/>
      <c r="GW10" s="221"/>
      <c r="GX10" s="221"/>
      <c r="GY10" s="221"/>
      <c r="GZ10" s="221"/>
      <c r="HA10" s="221"/>
      <c r="HB10" s="221"/>
      <c r="HC10" s="221"/>
      <c r="HD10" s="221"/>
      <c r="HE10" s="221"/>
      <c r="HF10" s="221"/>
      <c r="HG10" s="221"/>
      <c r="HH10" s="221"/>
      <c r="HI10" s="221"/>
      <c r="HJ10" s="221"/>
      <c r="HK10" s="221"/>
      <c r="HL10" s="221"/>
      <c r="HM10" s="221"/>
      <c r="HN10" s="221"/>
      <c r="HO10" s="221"/>
      <c r="HP10" s="221"/>
      <c r="HQ10" s="221"/>
      <c r="HR10" s="221"/>
      <c r="HS10" s="221"/>
      <c r="HT10" s="221"/>
      <c r="HU10" s="221"/>
      <c r="HV10" s="221"/>
      <c r="HW10" s="221"/>
      <c r="HX10" s="221"/>
      <c r="HY10" s="221"/>
      <c r="HZ10" s="221"/>
      <c r="IA10" s="221"/>
      <c r="IB10" s="221"/>
      <c r="IC10" s="221"/>
      <c r="ID10" s="221"/>
      <c r="IE10" s="221"/>
      <c r="IF10" s="221"/>
      <c r="IG10" s="221"/>
      <c r="IH10" s="221"/>
      <c r="II10" s="221"/>
    </row>
    <row r="11" s="207" customFormat="1" ht="15" customHeight="1" spans="1:243">
      <c r="A11" s="222"/>
      <c r="B11" s="220"/>
      <c r="C11" s="222" t="s">
        <v>54</v>
      </c>
      <c r="D11" s="220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</row>
    <row r="12" s="207" customFormat="1" ht="15" customHeight="1" spans="1:243">
      <c r="A12" s="223"/>
      <c r="B12" s="220"/>
      <c r="C12" s="222" t="s">
        <v>56</v>
      </c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</row>
    <row r="13" s="207" customFormat="1" ht="15" customHeight="1" spans="1:243">
      <c r="A13" s="222"/>
      <c r="B13" s="220"/>
      <c r="C13" s="222" t="s">
        <v>58</v>
      </c>
      <c r="D13" s="220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  <c r="GE13" s="221"/>
      <c r="GF13" s="221"/>
      <c r="GG13" s="221"/>
      <c r="GH13" s="221"/>
      <c r="GI13" s="221"/>
      <c r="GJ13" s="221"/>
      <c r="GK13" s="221"/>
      <c r="GL13" s="221"/>
      <c r="GM13" s="221"/>
      <c r="GN13" s="221"/>
      <c r="GO13" s="221"/>
      <c r="GP13" s="221"/>
      <c r="GQ13" s="221"/>
      <c r="GR13" s="221"/>
      <c r="GS13" s="221"/>
      <c r="GT13" s="221"/>
      <c r="GU13" s="221"/>
      <c r="GV13" s="221"/>
      <c r="GW13" s="221"/>
      <c r="GX13" s="221"/>
      <c r="GY13" s="221"/>
      <c r="GZ13" s="221"/>
      <c r="HA13" s="221"/>
      <c r="HB13" s="221"/>
      <c r="HC13" s="221"/>
      <c r="HD13" s="221"/>
      <c r="HE13" s="221"/>
      <c r="HF13" s="221"/>
      <c r="HG13" s="221"/>
      <c r="HH13" s="221"/>
      <c r="HI13" s="221"/>
      <c r="HJ13" s="221"/>
      <c r="HK13" s="221"/>
      <c r="HL13" s="221"/>
      <c r="HM13" s="221"/>
      <c r="HN13" s="221"/>
      <c r="HO13" s="221"/>
      <c r="HP13" s="221"/>
      <c r="HQ13" s="221"/>
      <c r="HR13" s="221"/>
      <c r="HS13" s="221"/>
      <c r="HT13" s="221"/>
      <c r="HU13" s="221"/>
      <c r="HV13" s="221"/>
      <c r="HW13" s="221"/>
      <c r="HX13" s="221"/>
      <c r="HY13" s="221"/>
      <c r="HZ13" s="221"/>
      <c r="IA13" s="221"/>
      <c r="IB13" s="221"/>
      <c r="IC13" s="221"/>
      <c r="ID13" s="221"/>
      <c r="IE13" s="221"/>
      <c r="IF13" s="221"/>
      <c r="IG13" s="221"/>
      <c r="IH13" s="221"/>
      <c r="II13" s="221"/>
    </row>
    <row r="14" s="207" customFormat="1" ht="15" customHeight="1" spans="1:243">
      <c r="A14" s="222"/>
      <c r="B14" s="220"/>
      <c r="C14" s="222" t="s">
        <v>60</v>
      </c>
      <c r="D14" s="220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</row>
    <row r="15" s="207" customFormat="1" ht="15" customHeight="1" spans="1:243">
      <c r="A15" s="222"/>
      <c r="B15" s="220"/>
      <c r="C15" s="222" t="s">
        <v>62</v>
      </c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</row>
    <row r="16" s="207" customFormat="1" ht="15" customHeight="1" spans="1:243">
      <c r="A16" s="222"/>
      <c r="B16" s="220"/>
      <c r="C16" s="222" t="s">
        <v>64</v>
      </c>
      <c r="D16" s="220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</row>
    <row r="17" s="207" customFormat="1" ht="15" customHeight="1" spans="1:243">
      <c r="A17" s="222"/>
      <c r="B17" s="220"/>
      <c r="C17" s="224" t="s">
        <v>66</v>
      </c>
      <c r="D17" s="220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</row>
    <row r="18" s="207" customFormat="1" ht="15" customHeight="1" spans="1:243">
      <c r="A18" s="222"/>
      <c r="B18" s="220"/>
      <c r="C18" s="225" t="s">
        <v>67</v>
      </c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</row>
    <row r="19" s="207" customFormat="1" ht="15" customHeight="1" spans="1:243">
      <c r="A19" s="222"/>
      <c r="B19" s="220"/>
      <c r="C19" s="225" t="s">
        <v>68</v>
      </c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</row>
    <row r="20" s="207" customFormat="1" ht="15" customHeight="1" spans="1:243">
      <c r="A20" s="222"/>
      <c r="B20" s="220"/>
      <c r="C20" s="222" t="s">
        <v>69</v>
      </c>
      <c r="D20" s="220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</row>
    <row r="21" s="207" customFormat="1" ht="15" customHeight="1" spans="1:243">
      <c r="A21" s="222"/>
      <c r="B21" s="220"/>
      <c r="C21" s="225" t="s">
        <v>70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</row>
    <row r="22" s="207" customFormat="1" ht="15" customHeight="1" spans="1:243">
      <c r="A22" s="222"/>
      <c r="B22" s="220"/>
      <c r="C22" s="225" t="s">
        <v>71</v>
      </c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</row>
    <row r="23" s="207" customFormat="1" ht="15" customHeight="1" spans="1:243">
      <c r="A23" s="222"/>
      <c r="B23" s="220"/>
      <c r="C23" s="222" t="s">
        <v>72</v>
      </c>
      <c r="D23" s="22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</row>
    <row r="24" s="207" customFormat="1" ht="15" customHeight="1" spans="1:243">
      <c r="A24" s="222"/>
      <c r="B24" s="220"/>
      <c r="C24" s="225" t="s">
        <v>73</v>
      </c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</row>
    <row r="25" s="207" customFormat="1" ht="15" customHeight="1" spans="1:243">
      <c r="A25" s="222"/>
      <c r="B25" s="220"/>
      <c r="C25" s="222" t="s">
        <v>74</v>
      </c>
      <c r="D25" s="220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</row>
    <row r="26" s="207" customFormat="1" ht="15" customHeight="1" spans="1:243">
      <c r="A26" s="222"/>
      <c r="B26" s="220"/>
      <c r="C26" s="225" t="s">
        <v>75</v>
      </c>
      <c r="D26" s="220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</row>
    <row r="27" s="207" customFormat="1" ht="15" customHeight="1" spans="1:243">
      <c r="A27" s="222"/>
      <c r="B27" s="220"/>
      <c r="C27" s="225" t="s">
        <v>76</v>
      </c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</row>
    <row r="28" s="207" customFormat="1" ht="15" customHeight="1" spans="1:243">
      <c r="A28" s="222"/>
      <c r="B28" s="220"/>
      <c r="C28" s="226" t="s">
        <v>77</v>
      </c>
      <c r="D28" s="220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1"/>
      <c r="GQ28" s="221"/>
      <c r="GR28" s="221"/>
      <c r="GS28" s="221"/>
      <c r="GT28" s="221"/>
      <c r="GU28" s="221"/>
      <c r="GV28" s="221"/>
      <c r="GW28" s="221"/>
      <c r="GX28" s="221"/>
      <c r="GY28" s="221"/>
      <c r="GZ28" s="221"/>
      <c r="HA28" s="221"/>
      <c r="HB28" s="221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1"/>
      <c r="HT28" s="221"/>
      <c r="HU28" s="221"/>
      <c r="HV28" s="221"/>
      <c r="HW28" s="221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1"/>
      <c r="II28" s="221"/>
    </row>
    <row r="29" s="207" customFormat="1" ht="15" customHeight="1" spans="1:243">
      <c r="A29" s="222"/>
      <c r="B29" s="220"/>
      <c r="C29" s="222" t="s">
        <v>78</v>
      </c>
      <c r="D29" s="220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</row>
    <row r="30" s="207" customFormat="1" ht="15" customHeight="1" spans="1:243">
      <c r="A30" s="222"/>
      <c r="B30" s="220"/>
      <c r="C30" s="227"/>
      <c r="D30" s="220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</row>
    <row r="31" s="209" customFormat="1" ht="15" customHeight="1" spans="1:4">
      <c r="A31" s="222" t="s">
        <v>79</v>
      </c>
      <c r="B31" s="220">
        <v>8583.46</v>
      </c>
      <c r="C31" s="222" t="s">
        <v>80</v>
      </c>
      <c r="D31" s="220"/>
    </row>
    <row r="32" s="207" customFormat="1" ht="15" customHeight="1" spans="1:243">
      <c r="A32" s="227"/>
      <c r="B32" s="220"/>
      <c r="C32" s="228"/>
      <c r="D32" s="220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</row>
    <row r="33" s="210" customFormat="1" ht="15" customHeight="1" spans="1:243">
      <c r="A33" s="215" t="s">
        <v>81</v>
      </c>
      <c r="B33" s="229">
        <f>SUM(B6,B31)</f>
        <v>151602.33</v>
      </c>
      <c r="C33" s="230" t="s">
        <v>82</v>
      </c>
      <c r="D33" s="229">
        <f>SUM(D6,D31)</f>
        <v>151602.33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</row>
  </sheetData>
  <mergeCells count="3">
    <mergeCell ref="A2:D2"/>
    <mergeCell ref="A4:B4"/>
    <mergeCell ref="C4:D4"/>
  </mergeCells>
  <printOptions horizontalCentered="1"/>
  <pageMargins left="0.42" right="0.42" top="0.56" bottom="0.42" header="0.28" footer="0.28"/>
  <pageSetup paperSize="9" orientation="landscape" horizontalDpi="600" verticalDpi="600"/>
  <headerFooter/>
  <ignoredErrors>
    <ignoredError sqref="D6 B6 D33 B3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Zeros="0" zoomScale="145" zoomScaleNormal="145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4" sqref="C4:I5"/>
    </sheetView>
  </sheetViews>
  <sheetFormatPr defaultColWidth="9.33333333333333" defaultRowHeight="12.75"/>
  <cols>
    <col min="1" max="1" width="12.8333333333333" style="64" customWidth="1"/>
    <col min="2" max="2" width="38.8333333333333" style="64" customWidth="1"/>
    <col min="3" max="3" width="13.8333333333333" style="64" customWidth="1"/>
    <col min="4" max="6" width="13.8333333333333" style="65" customWidth="1"/>
    <col min="7" max="8" width="13.8333333333333" style="126" customWidth="1"/>
    <col min="9" max="9" width="13.8333333333333" style="65" customWidth="1"/>
    <col min="10" max="16384" width="9.33333333333333" style="65"/>
  </cols>
  <sheetData>
    <row r="1" ht="14.25" spans="1:1">
      <c r="A1" s="5" t="s">
        <v>109</v>
      </c>
    </row>
    <row r="2" ht="20.25" spans="1:9">
      <c r="A2" s="66" t="s">
        <v>110</v>
      </c>
      <c r="B2" s="66"/>
      <c r="C2" s="66"/>
      <c r="D2" s="127"/>
      <c r="E2" s="127"/>
      <c r="F2" s="127"/>
      <c r="G2" s="128"/>
      <c r="H2" s="128"/>
      <c r="I2" s="67"/>
    </row>
    <row r="3" s="124" customFormat="1" ht="13.5" spans="1:9">
      <c r="A3" s="108"/>
      <c r="B3" s="129"/>
      <c r="C3" s="129"/>
      <c r="D3" s="130"/>
      <c r="E3" s="131"/>
      <c r="F3" s="131"/>
      <c r="G3" s="132"/>
      <c r="H3" s="132"/>
      <c r="I3" s="108" t="s">
        <v>38</v>
      </c>
    </row>
    <row r="4" s="125" customFormat="1" ht="25" customHeight="1" spans="1:9">
      <c r="A4" s="71" t="s">
        <v>111</v>
      </c>
      <c r="B4" s="72" t="s">
        <v>112</v>
      </c>
      <c r="C4" s="133" t="s">
        <v>113</v>
      </c>
      <c r="D4" s="134" t="s">
        <v>114</v>
      </c>
      <c r="E4" s="134"/>
      <c r="F4" s="134"/>
      <c r="G4" s="134" t="s">
        <v>115</v>
      </c>
      <c r="H4" s="134"/>
      <c r="I4" s="134"/>
    </row>
    <row r="5" s="125" customFormat="1" ht="28.5" spans="1:9">
      <c r="A5" s="77"/>
      <c r="B5" s="78"/>
      <c r="C5" s="133"/>
      <c r="D5" s="134" t="s">
        <v>116</v>
      </c>
      <c r="E5" s="134" t="s">
        <v>117</v>
      </c>
      <c r="F5" s="134" t="s">
        <v>118</v>
      </c>
      <c r="G5" s="134" t="s">
        <v>116</v>
      </c>
      <c r="H5" s="74" t="s">
        <v>119</v>
      </c>
      <c r="I5" s="74" t="s">
        <v>120</v>
      </c>
    </row>
    <row r="6" s="61" customFormat="1" ht="25" customHeight="1" spans="1:9">
      <c r="A6" s="80"/>
      <c r="B6" s="161" t="s">
        <v>121</v>
      </c>
      <c r="C6" s="162">
        <f t="shared" ref="C6:I6" si="0">SUM(C7:C28)/3</f>
        <v>151602.33</v>
      </c>
      <c r="D6" s="162">
        <f t="shared" si="0"/>
        <v>116079.92</v>
      </c>
      <c r="E6" s="162">
        <f t="shared" si="0"/>
        <v>115002.94</v>
      </c>
      <c r="F6" s="162">
        <f t="shared" si="0"/>
        <v>1076.98</v>
      </c>
      <c r="G6" s="162">
        <f t="shared" si="0"/>
        <v>35522.41</v>
      </c>
      <c r="H6" s="162">
        <f t="shared" si="0"/>
        <v>18011.86</v>
      </c>
      <c r="I6" s="162">
        <f t="shared" si="0"/>
        <v>17510.55</v>
      </c>
    </row>
    <row r="7" s="61" customFormat="1" ht="25" customHeight="1" spans="1:9">
      <c r="A7" s="163" t="s">
        <v>122</v>
      </c>
      <c r="B7" s="164" t="s">
        <v>123</v>
      </c>
      <c r="C7" s="165">
        <f t="shared" ref="C7:I7" si="1">C8+C11+C18+C21+C23+C25+C27</f>
        <v>151602.33</v>
      </c>
      <c r="D7" s="165">
        <f t="shared" si="1"/>
        <v>116079.92</v>
      </c>
      <c r="E7" s="165">
        <f t="shared" si="1"/>
        <v>115002.94</v>
      </c>
      <c r="F7" s="165">
        <f t="shared" si="1"/>
        <v>1076.98</v>
      </c>
      <c r="G7" s="165">
        <f t="shared" si="1"/>
        <v>35522.41</v>
      </c>
      <c r="H7" s="165">
        <f t="shared" si="1"/>
        <v>18011.86</v>
      </c>
      <c r="I7" s="165">
        <f t="shared" si="1"/>
        <v>17510.55</v>
      </c>
    </row>
    <row r="8" s="61" customFormat="1" ht="25" customHeight="1" spans="1:9">
      <c r="A8" s="163" t="s">
        <v>124</v>
      </c>
      <c r="B8" s="166" t="s">
        <v>125</v>
      </c>
      <c r="C8" s="165">
        <f t="shared" ref="C8:I8" si="2">SUM(C9:C10)</f>
        <v>859.89</v>
      </c>
      <c r="D8" s="165">
        <f t="shared" si="2"/>
        <v>852.35</v>
      </c>
      <c r="E8" s="165">
        <f t="shared" si="2"/>
        <v>803.35</v>
      </c>
      <c r="F8" s="165">
        <f t="shared" si="2"/>
        <v>49</v>
      </c>
      <c r="G8" s="165">
        <f t="shared" si="2"/>
        <v>7.54</v>
      </c>
      <c r="H8" s="165">
        <f t="shared" si="2"/>
        <v>0</v>
      </c>
      <c r="I8" s="165">
        <f t="shared" si="2"/>
        <v>7.54</v>
      </c>
    </row>
    <row r="9" s="61" customFormat="1" ht="25" customHeight="1" spans="1:9">
      <c r="A9" s="163" t="s">
        <v>126</v>
      </c>
      <c r="B9" s="167" t="s">
        <v>127</v>
      </c>
      <c r="C9" s="168">
        <f>D9+G9</f>
        <v>852.35</v>
      </c>
      <c r="D9" s="169">
        <f>SUM(E9:F9)</f>
        <v>852.35</v>
      </c>
      <c r="E9" s="170">
        <v>803.35</v>
      </c>
      <c r="F9" s="170">
        <v>49</v>
      </c>
      <c r="G9" s="171">
        <f>SUM(H9:I9)</f>
        <v>0</v>
      </c>
      <c r="H9" s="172"/>
      <c r="I9" s="172"/>
    </row>
    <row r="10" s="61" customFormat="1" ht="25" customHeight="1" spans="1:9">
      <c r="A10" s="163" t="s">
        <v>128</v>
      </c>
      <c r="B10" s="167" t="s">
        <v>129</v>
      </c>
      <c r="C10" s="168">
        <f>D10+G10</f>
        <v>7.54</v>
      </c>
      <c r="D10" s="169"/>
      <c r="E10" s="173"/>
      <c r="F10" s="170"/>
      <c r="G10" s="171">
        <f>SUM(H10:I10)</f>
        <v>7.54</v>
      </c>
      <c r="H10" s="174"/>
      <c r="I10" s="172">
        <v>7.54</v>
      </c>
    </row>
    <row r="11" s="61" customFormat="1" ht="25" customHeight="1" spans="1:9">
      <c r="A11" s="163" t="s">
        <v>130</v>
      </c>
      <c r="B11" s="166" t="s">
        <v>131</v>
      </c>
      <c r="C11" s="165">
        <f>SUM(C12:C17)</f>
        <v>146971.18</v>
      </c>
      <c r="D11" s="175">
        <f t="shared" ref="C11:I11" si="3">SUM(D12:D17)</f>
        <v>113849.6</v>
      </c>
      <c r="E11" s="175">
        <f t="shared" si="3"/>
        <v>112877.03</v>
      </c>
      <c r="F11" s="175">
        <f t="shared" si="3"/>
        <v>972.57</v>
      </c>
      <c r="G11" s="165">
        <f t="shared" si="3"/>
        <v>33121.58</v>
      </c>
      <c r="H11" s="165">
        <f t="shared" si="3"/>
        <v>16427.24</v>
      </c>
      <c r="I11" s="165">
        <f t="shared" si="3"/>
        <v>16694.34</v>
      </c>
    </row>
    <row r="12" s="61" customFormat="1" ht="25" customHeight="1" spans="1:9">
      <c r="A12" s="163" t="s">
        <v>132</v>
      </c>
      <c r="B12" s="167" t="s">
        <v>133</v>
      </c>
      <c r="C12" s="168">
        <f t="shared" ref="C12:C16" si="4">D12+G12</f>
        <v>22163.12</v>
      </c>
      <c r="D12" s="169">
        <f>SUM(E12:F12)</f>
        <v>11445.93</v>
      </c>
      <c r="E12" s="170">
        <v>11381.81</v>
      </c>
      <c r="F12" s="170">
        <v>64.12</v>
      </c>
      <c r="G12" s="171">
        <f>SUM(H12:I12)</f>
        <v>10717.19</v>
      </c>
      <c r="H12" s="170">
        <v>6459.88</v>
      </c>
      <c r="I12" s="174">
        <v>4257.31</v>
      </c>
    </row>
    <row r="13" s="61" customFormat="1" ht="25" customHeight="1" spans="1:9">
      <c r="A13" s="163" t="s">
        <v>134</v>
      </c>
      <c r="B13" s="167" t="s">
        <v>135</v>
      </c>
      <c r="C13" s="168">
        <f t="shared" si="4"/>
        <v>65224.42</v>
      </c>
      <c r="D13" s="169">
        <f>SUM(E13:F13)</f>
        <v>56144.32</v>
      </c>
      <c r="E13" s="170">
        <v>55648.41</v>
      </c>
      <c r="F13" s="170">
        <v>495.91</v>
      </c>
      <c r="G13" s="171">
        <f>SUM(H13:I13)</f>
        <v>9080.1</v>
      </c>
      <c r="H13" s="170">
        <v>3665.1</v>
      </c>
      <c r="I13" s="174">
        <v>5415</v>
      </c>
    </row>
    <row r="14" s="61" customFormat="1" ht="25" customHeight="1" spans="1:9">
      <c r="A14" s="163" t="s">
        <v>136</v>
      </c>
      <c r="B14" s="167" t="s">
        <v>137</v>
      </c>
      <c r="C14" s="168">
        <f t="shared" si="4"/>
        <v>36324.02</v>
      </c>
      <c r="D14" s="169">
        <f>SUM(E14:F14)</f>
        <v>32106.85</v>
      </c>
      <c r="E14" s="170">
        <v>31834.39</v>
      </c>
      <c r="F14" s="170">
        <v>272.46</v>
      </c>
      <c r="G14" s="171">
        <f>SUM(H14:I14)</f>
        <v>4217.17</v>
      </c>
      <c r="H14" s="170">
        <v>1154.57</v>
      </c>
      <c r="I14" s="174">
        <v>3062.6</v>
      </c>
    </row>
    <row r="15" s="61" customFormat="1" ht="25" customHeight="1" spans="1:9">
      <c r="A15" s="163" t="s">
        <v>138</v>
      </c>
      <c r="B15" s="167" t="s">
        <v>139</v>
      </c>
      <c r="C15" s="168">
        <f t="shared" si="4"/>
        <v>16315.97</v>
      </c>
      <c r="D15" s="169">
        <f>SUM(E15:F15)</f>
        <v>14152.5</v>
      </c>
      <c r="E15" s="170">
        <v>14012.42</v>
      </c>
      <c r="F15" s="170">
        <v>140.08</v>
      </c>
      <c r="G15" s="171">
        <f>SUM(H15:I15)</f>
        <v>2163.47</v>
      </c>
      <c r="H15" s="170">
        <v>1758.41</v>
      </c>
      <c r="I15" s="174">
        <v>405.06</v>
      </c>
    </row>
    <row r="16" s="61" customFormat="1" ht="25" customHeight="1" spans="1:9">
      <c r="A16" s="163" t="s">
        <v>140</v>
      </c>
      <c r="B16" s="176" t="s">
        <v>141</v>
      </c>
      <c r="C16" s="168">
        <f t="shared" si="4"/>
        <v>1.01</v>
      </c>
      <c r="D16" s="169">
        <f>SUM(E16:F16)</f>
        <v>0</v>
      </c>
      <c r="E16" s="170"/>
      <c r="F16" s="170"/>
      <c r="G16" s="171">
        <f>SUM(H16:I16)</f>
        <v>1.01</v>
      </c>
      <c r="H16" s="170"/>
      <c r="I16" s="174">
        <v>1.01</v>
      </c>
    </row>
    <row r="17" s="61" customFormat="1" ht="25" customHeight="1" spans="1:9">
      <c r="A17" s="163" t="s">
        <v>142</v>
      </c>
      <c r="B17" s="177" t="s">
        <v>143</v>
      </c>
      <c r="C17" s="168">
        <f t="shared" ref="C17:C26" si="5">SUM(E17:G17)</f>
        <v>6942.64</v>
      </c>
      <c r="D17" s="169">
        <f t="shared" ref="D17:D26" si="6">SUM(E17:F17)</f>
        <v>0</v>
      </c>
      <c r="E17" s="173"/>
      <c r="F17" s="173"/>
      <c r="G17" s="171">
        <f t="shared" ref="G17:G26" si="7">SUM(H17:I17)</f>
        <v>6942.64</v>
      </c>
      <c r="H17" s="170">
        <v>3389.28</v>
      </c>
      <c r="I17" s="174">
        <v>3553.36</v>
      </c>
    </row>
    <row r="18" s="61" customFormat="1" ht="25" customHeight="1" spans="1:9">
      <c r="A18" s="163" t="s">
        <v>144</v>
      </c>
      <c r="B18" s="178" t="s">
        <v>145</v>
      </c>
      <c r="C18" s="165">
        <f t="shared" si="5"/>
        <v>257.2</v>
      </c>
      <c r="D18" s="175">
        <f t="shared" si="6"/>
        <v>175.2</v>
      </c>
      <c r="E18" s="179">
        <f>E20+E19</f>
        <v>165.41</v>
      </c>
      <c r="F18" s="179">
        <f>F20+F19</f>
        <v>9.79</v>
      </c>
      <c r="G18" s="171">
        <f t="shared" si="7"/>
        <v>82</v>
      </c>
      <c r="H18" s="179">
        <f>SUM(H19:H20)</f>
        <v>0</v>
      </c>
      <c r="I18" s="202">
        <f>SUM(I19:I20)</f>
        <v>82</v>
      </c>
    </row>
    <row r="19" s="61" customFormat="1" ht="25" customHeight="1" spans="1:9">
      <c r="A19" s="163" t="s">
        <v>146</v>
      </c>
      <c r="B19" s="180" t="s">
        <v>147</v>
      </c>
      <c r="C19" s="165">
        <f t="shared" si="5"/>
        <v>82</v>
      </c>
      <c r="D19" s="169">
        <f t="shared" si="6"/>
        <v>0</v>
      </c>
      <c r="E19" s="179"/>
      <c r="F19" s="179"/>
      <c r="G19" s="171">
        <f t="shared" si="7"/>
        <v>82</v>
      </c>
      <c r="H19" s="181"/>
      <c r="I19" s="172">
        <v>82</v>
      </c>
    </row>
    <row r="20" s="84" customFormat="1" ht="25" customHeight="1" spans="1:9">
      <c r="A20" s="163" t="s">
        <v>148</v>
      </c>
      <c r="B20" s="167" t="s">
        <v>149</v>
      </c>
      <c r="C20" s="168">
        <f t="shared" si="5"/>
        <v>175.2</v>
      </c>
      <c r="D20" s="169">
        <f t="shared" si="6"/>
        <v>175.2</v>
      </c>
      <c r="E20" s="170">
        <v>165.41</v>
      </c>
      <c r="F20" s="170">
        <v>9.79</v>
      </c>
      <c r="G20" s="171">
        <f t="shared" si="7"/>
        <v>0</v>
      </c>
      <c r="H20" s="182"/>
      <c r="I20" s="203"/>
    </row>
    <row r="21" s="84" customFormat="1" ht="25" customHeight="1" spans="1:9">
      <c r="A21" s="163" t="s">
        <v>150</v>
      </c>
      <c r="B21" s="166" t="s">
        <v>151</v>
      </c>
      <c r="C21" s="165">
        <f t="shared" si="5"/>
        <v>243.49</v>
      </c>
      <c r="D21" s="175">
        <f t="shared" si="6"/>
        <v>214.67</v>
      </c>
      <c r="E21" s="179">
        <f t="shared" ref="E21:I21" si="8">E22</f>
        <v>211.86</v>
      </c>
      <c r="F21" s="179">
        <f t="shared" si="8"/>
        <v>2.81</v>
      </c>
      <c r="G21" s="183">
        <f t="shared" si="7"/>
        <v>28.82</v>
      </c>
      <c r="H21" s="183">
        <f t="shared" si="8"/>
        <v>13.67</v>
      </c>
      <c r="I21" s="183">
        <f t="shared" si="8"/>
        <v>15.15</v>
      </c>
    </row>
    <row r="22" s="84" customFormat="1" ht="25" customHeight="1" spans="1:9">
      <c r="A22" s="184" t="s">
        <v>152</v>
      </c>
      <c r="B22" s="167" t="s">
        <v>153</v>
      </c>
      <c r="C22" s="168">
        <f t="shared" si="5"/>
        <v>243.49</v>
      </c>
      <c r="D22" s="169">
        <f t="shared" si="6"/>
        <v>214.67</v>
      </c>
      <c r="E22" s="170">
        <v>211.86</v>
      </c>
      <c r="F22" s="170">
        <v>2.81</v>
      </c>
      <c r="G22" s="171">
        <f t="shared" si="7"/>
        <v>28.82</v>
      </c>
      <c r="H22" s="170">
        <v>13.67</v>
      </c>
      <c r="I22" s="174">
        <v>15.15</v>
      </c>
    </row>
    <row r="23" s="84" customFormat="1" ht="25" customHeight="1" spans="1:9">
      <c r="A23" s="185" t="s">
        <v>154</v>
      </c>
      <c r="B23" s="166" t="s">
        <v>155</v>
      </c>
      <c r="C23" s="165">
        <f t="shared" si="5"/>
        <v>988.1</v>
      </c>
      <c r="D23" s="175">
        <f t="shared" si="6"/>
        <v>988.1</v>
      </c>
      <c r="E23" s="179">
        <f t="shared" ref="E23:I23" si="9">E24</f>
        <v>945.29</v>
      </c>
      <c r="F23" s="179">
        <f t="shared" si="9"/>
        <v>42.81</v>
      </c>
      <c r="G23" s="183">
        <f t="shared" si="7"/>
        <v>0</v>
      </c>
      <c r="H23" s="183">
        <f t="shared" si="9"/>
        <v>0</v>
      </c>
      <c r="I23" s="183">
        <f t="shared" si="9"/>
        <v>0</v>
      </c>
    </row>
    <row r="24" s="84" customFormat="1" ht="25" customHeight="1" spans="1:9">
      <c r="A24" s="184" t="s">
        <v>156</v>
      </c>
      <c r="B24" s="167" t="s">
        <v>157</v>
      </c>
      <c r="C24" s="168">
        <f t="shared" si="5"/>
        <v>988.1</v>
      </c>
      <c r="D24" s="169">
        <f t="shared" si="6"/>
        <v>988.1</v>
      </c>
      <c r="E24" s="170">
        <v>945.29</v>
      </c>
      <c r="F24" s="170">
        <v>42.81</v>
      </c>
      <c r="G24" s="171">
        <f t="shared" si="7"/>
        <v>0</v>
      </c>
      <c r="H24" s="182"/>
      <c r="I24" s="172"/>
    </row>
    <row r="25" s="84" customFormat="1" ht="25" customHeight="1" spans="1:9">
      <c r="A25" s="185" t="s">
        <v>158</v>
      </c>
      <c r="B25" s="166" t="s">
        <v>159</v>
      </c>
      <c r="C25" s="165">
        <f t="shared" si="5"/>
        <v>1570.95</v>
      </c>
      <c r="D25" s="175">
        <f t="shared" si="6"/>
        <v>0</v>
      </c>
      <c r="E25" s="179">
        <f t="shared" ref="E25:I25" si="10">E26</f>
        <v>0</v>
      </c>
      <c r="F25" s="179">
        <f t="shared" si="10"/>
        <v>0</v>
      </c>
      <c r="G25" s="183">
        <f t="shared" si="7"/>
        <v>1570.95</v>
      </c>
      <c r="H25" s="183">
        <f t="shared" si="10"/>
        <v>1570.95</v>
      </c>
      <c r="I25" s="183">
        <f t="shared" si="10"/>
        <v>0</v>
      </c>
    </row>
    <row r="26" s="84" customFormat="1" ht="25" customHeight="1" spans="1:9">
      <c r="A26" s="186" t="s">
        <v>160</v>
      </c>
      <c r="B26" s="187" t="s">
        <v>161</v>
      </c>
      <c r="C26" s="188">
        <f t="shared" si="5"/>
        <v>1570.95</v>
      </c>
      <c r="D26" s="188">
        <f t="shared" si="6"/>
        <v>0</v>
      </c>
      <c r="E26" s="189"/>
      <c r="F26" s="189"/>
      <c r="G26" s="190">
        <f t="shared" si="7"/>
        <v>1570.95</v>
      </c>
      <c r="H26" s="191">
        <v>1570.95</v>
      </c>
      <c r="I26" s="189"/>
    </row>
    <row r="27" s="84" customFormat="1" ht="25" customHeight="1" spans="1:9">
      <c r="A27" s="192" t="s">
        <v>162</v>
      </c>
      <c r="B27" s="193" t="s">
        <v>163</v>
      </c>
      <c r="C27" s="194">
        <f t="shared" ref="C27:I27" si="11">C28</f>
        <v>711.52</v>
      </c>
      <c r="D27" s="194">
        <f t="shared" si="11"/>
        <v>0</v>
      </c>
      <c r="E27" s="194">
        <f t="shared" si="11"/>
        <v>0</v>
      </c>
      <c r="F27" s="194">
        <f t="shared" si="11"/>
        <v>0</v>
      </c>
      <c r="G27" s="194">
        <f t="shared" si="11"/>
        <v>711.52</v>
      </c>
      <c r="H27" s="194">
        <f t="shared" si="11"/>
        <v>0</v>
      </c>
      <c r="I27" s="194">
        <f t="shared" si="11"/>
        <v>711.52</v>
      </c>
    </row>
    <row r="28" s="84" customFormat="1" ht="25" customHeight="1" spans="1:9">
      <c r="A28" s="195">
        <v>2059999</v>
      </c>
      <c r="B28" s="196" t="s">
        <v>163</v>
      </c>
      <c r="C28" s="197">
        <f>SUM(E28:G28)</f>
        <v>711.52</v>
      </c>
      <c r="D28" s="198"/>
      <c r="E28" s="199"/>
      <c r="F28" s="199"/>
      <c r="G28" s="200">
        <f>SUM(H28:I28)</f>
        <v>711.52</v>
      </c>
      <c r="H28" s="201"/>
      <c r="I28" s="204">
        <v>711.52</v>
      </c>
    </row>
  </sheetData>
  <mergeCells count="6">
    <mergeCell ref="A2:I2"/>
    <mergeCell ref="D4:F4"/>
    <mergeCell ref="G4:I4"/>
    <mergeCell ref="A4:A5"/>
    <mergeCell ref="B4:B5"/>
    <mergeCell ref="C4:C5"/>
  </mergeCells>
  <printOptions horizontalCentered="1"/>
  <pageMargins left="0.42" right="0.42" top="0.56" bottom="0.42" header="0.28" footer="0.28"/>
  <pageSetup paperSize="9" scale="77" orientation="landscape" horizontalDpi="600" verticalDpi="600"/>
  <headerFooter/>
  <ignoredErrors>
    <ignoredError sqref="G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showZeros="0" zoomScaleSheetLayoutView="60" workbookViewId="0">
      <pane xSplit="3" ySplit="5" topLeftCell="D12" activePane="bottomRight" state="frozen"/>
      <selection/>
      <selection pane="topRight"/>
      <selection pane="bottomLeft"/>
      <selection pane="bottomRight" activeCell="C4" sqref="C4:H5"/>
    </sheetView>
  </sheetViews>
  <sheetFormatPr defaultColWidth="9.33333333333333" defaultRowHeight="12.75" outlineLevelCol="5"/>
  <cols>
    <col min="1" max="2" width="10.8333333333333" style="142" customWidth="1"/>
    <col min="3" max="3" width="55.8333333333333" style="142" customWidth="1"/>
    <col min="4" max="6" width="20.8333333333333" style="142" customWidth="1"/>
    <col min="7" max="16384" width="9.33333333333333" style="142"/>
  </cols>
  <sheetData>
    <row r="1" ht="14.25" spans="1:5">
      <c r="A1" s="5" t="s">
        <v>164</v>
      </c>
      <c r="B1" s="143"/>
      <c r="C1" s="143"/>
      <c r="D1" s="143"/>
      <c r="E1" s="143"/>
    </row>
    <row r="2" ht="20.25" spans="1:6">
      <c r="A2" s="144" t="s">
        <v>165</v>
      </c>
      <c r="B2" s="144"/>
      <c r="C2" s="144"/>
      <c r="D2" s="144"/>
      <c r="E2" s="144"/>
      <c r="F2" s="144"/>
    </row>
    <row r="3" s="139" customFormat="1" ht="13.5" spans="1:6">
      <c r="A3" s="108"/>
      <c r="B3" s="145"/>
      <c r="C3" s="145"/>
      <c r="D3" s="145"/>
      <c r="F3" s="70" t="s">
        <v>38</v>
      </c>
    </row>
    <row r="4" s="140" customFormat="1" ht="25" customHeight="1" spans="1:6">
      <c r="A4" s="146" t="s">
        <v>111</v>
      </c>
      <c r="B4" s="147"/>
      <c r="C4" s="146" t="s">
        <v>112</v>
      </c>
      <c r="D4" s="148" t="s">
        <v>114</v>
      </c>
      <c r="E4" s="148"/>
      <c r="F4" s="148"/>
    </row>
    <row r="5" s="140" customFormat="1" ht="25" customHeight="1" spans="1:6">
      <c r="A5" s="149" t="s">
        <v>166</v>
      </c>
      <c r="B5" s="149" t="s">
        <v>167</v>
      </c>
      <c r="C5" s="150"/>
      <c r="D5" s="151" t="s">
        <v>116</v>
      </c>
      <c r="E5" s="151" t="s">
        <v>117</v>
      </c>
      <c r="F5" s="151" t="s">
        <v>118</v>
      </c>
    </row>
    <row r="6" s="141" customFormat="1" ht="25" customHeight="1" spans="1:6">
      <c r="A6" s="156"/>
      <c r="B6" s="156"/>
      <c r="C6" s="153" t="s">
        <v>168</v>
      </c>
      <c r="D6" s="154">
        <f>SUM(D7:D28)/2</f>
        <v>116079.92</v>
      </c>
      <c r="E6" s="154">
        <f>SUM(E7:E28)/2</f>
        <v>115002.94</v>
      </c>
      <c r="F6" s="154">
        <f>D6-E6</f>
        <v>1076.97999999998</v>
      </c>
    </row>
    <row r="7" s="141" customFormat="1" ht="25" customHeight="1" spans="1:6">
      <c r="A7" s="152" t="s">
        <v>169</v>
      </c>
      <c r="B7" s="152"/>
      <c r="C7" s="155" t="s">
        <v>170</v>
      </c>
      <c r="D7" s="154">
        <f t="shared" ref="D7:F7" si="0">SUM(D8:D17)</f>
        <v>98113.69</v>
      </c>
      <c r="E7" s="154">
        <f t="shared" si="0"/>
        <v>98113.69</v>
      </c>
      <c r="F7" s="154">
        <f t="shared" si="0"/>
        <v>0</v>
      </c>
    </row>
    <row r="8" s="141" customFormat="1" ht="25" customHeight="1" spans="1:6">
      <c r="A8" s="156"/>
      <c r="B8" s="156" t="s">
        <v>171</v>
      </c>
      <c r="C8" s="157" t="s">
        <v>172</v>
      </c>
      <c r="D8" s="112">
        <f t="shared" ref="D8:D17" si="1">SUM(E8:F8)</f>
        <v>22433.4</v>
      </c>
      <c r="E8" s="112">
        <v>22433.4</v>
      </c>
      <c r="F8" s="112"/>
    </row>
    <row r="9" s="141" customFormat="1" ht="25" customHeight="1" spans="1:6">
      <c r="A9" s="156"/>
      <c r="B9" s="156" t="s">
        <v>173</v>
      </c>
      <c r="C9" s="157" t="s">
        <v>174</v>
      </c>
      <c r="D9" s="112">
        <f t="shared" si="1"/>
        <v>6507.82</v>
      </c>
      <c r="E9" s="112">
        <v>6507.82</v>
      </c>
      <c r="F9" s="112"/>
    </row>
    <row r="10" s="141" customFormat="1" ht="25" customHeight="1" spans="1:6">
      <c r="A10" s="156"/>
      <c r="B10" s="156" t="s">
        <v>175</v>
      </c>
      <c r="C10" s="157" t="s">
        <v>176</v>
      </c>
      <c r="D10" s="112">
        <f t="shared" si="1"/>
        <v>17790.26</v>
      </c>
      <c r="E10" s="112">
        <v>17790.26</v>
      </c>
      <c r="F10" s="112"/>
    </row>
    <row r="11" s="141" customFormat="1" ht="25" customHeight="1" spans="1:6">
      <c r="A11" s="156"/>
      <c r="B11" s="156" t="s">
        <v>177</v>
      </c>
      <c r="C11" s="157" t="s">
        <v>178</v>
      </c>
      <c r="D11" s="112">
        <f t="shared" si="1"/>
        <v>11153.61</v>
      </c>
      <c r="E11" s="112">
        <v>11153.61</v>
      </c>
      <c r="F11" s="112"/>
    </row>
    <row r="12" s="141" customFormat="1" ht="25" customHeight="1" spans="1:6">
      <c r="A12" s="156"/>
      <c r="B12" s="156" t="s">
        <v>179</v>
      </c>
      <c r="C12" s="157" t="s">
        <v>180</v>
      </c>
      <c r="D12" s="112">
        <f t="shared" si="1"/>
        <v>6700</v>
      </c>
      <c r="E12" s="112">
        <v>6700</v>
      </c>
      <c r="F12" s="112"/>
    </row>
    <row r="13" s="141" customFormat="1" ht="25" customHeight="1" spans="1:6">
      <c r="A13" s="156"/>
      <c r="B13" s="156" t="s">
        <v>181</v>
      </c>
      <c r="C13" s="157" t="s">
        <v>182</v>
      </c>
      <c r="D13" s="112">
        <f t="shared" si="1"/>
        <v>1259.58</v>
      </c>
      <c r="E13" s="112">
        <v>1259.58</v>
      </c>
      <c r="F13" s="112"/>
    </row>
    <row r="14" s="141" customFormat="1" ht="25" customHeight="1" spans="1:6">
      <c r="A14" s="156"/>
      <c r="B14" s="156" t="s">
        <v>183</v>
      </c>
      <c r="C14" s="157" t="s">
        <v>184</v>
      </c>
      <c r="D14" s="112">
        <f t="shared" si="1"/>
        <v>5133.63</v>
      </c>
      <c r="E14" s="112">
        <v>5133.63</v>
      </c>
      <c r="F14" s="112"/>
    </row>
    <row r="15" s="141" customFormat="1" ht="25" customHeight="1" spans="1:6">
      <c r="A15" s="156"/>
      <c r="B15" s="156" t="s">
        <v>185</v>
      </c>
      <c r="C15" s="157" t="s">
        <v>186</v>
      </c>
      <c r="D15" s="112">
        <f t="shared" si="1"/>
        <v>461.13</v>
      </c>
      <c r="E15" s="112">
        <v>461.13</v>
      </c>
      <c r="F15" s="112"/>
    </row>
    <row r="16" s="141" customFormat="1" ht="25" customHeight="1" spans="1:6">
      <c r="A16" s="156"/>
      <c r="B16" s="156" t="s">
        <v>187</v>
      </c>
      <c r="C16" s="157" t="s">
        <v>188</v>
      </c>
      <c r="D16" s="112">
        <f t="shared" si="1"/>
        <v>6378.42</v>
      </c>
      <c r="E16" s="112">
        <v>6378.42</v>
      </c>
      <c r="F16" s="112">
        <f>SUM(F17)</f>
        <v>0</v>
      </c>
    </row>
    <row r="17" s="141" customFormat="1" ht="25" customHeight="1" spans="1:6">
      <c r="A17" s="156"/>
      <c r="B17" s="156" t="s">
        <v>189</v>
      </c>
      <c r="C17" s="157" t="s">
        <v>190</v>
      </c>
      <c r="D17" s="112">
        <f t="shared" si="1"/>
        <v>20295.84</v>
      </c>
      <c r="E17" s="112">
        <v>20295.84</v>
      </c>
      <c r="F17" s="112"/>
    </row>
    <row r="18" s="141" customFormat="1" ht="25" customHeight="1" spans="1:6">
      <c r="A18" s="152" t="s">
        <v>191</v>
      </c>
      <c r="B18" s="152"/>
      <c r="C18" s="155" t="s">
        <v>192</v>
      </c>
      <c r="D18" s="154">
        <f>SUM(D19:D23)</f>
        <v>1768.27</v>
      </c>
      <c r="E18" s="154">
        <f>SUM(E19:E23)</f>
        <v>691.29</v>
      </c>
      <c r="F18" s="154">
        <f>SUM(F19:F23)</f>
        <v>1076.98</v>
      </c>
    </row>
    <row r="19" s="141" customFormat="1" ht="25" customHeight="1" spans="1:6">
      <c r="A19" s="156"/>
      <c r="B19" s="158" t="s">
        <v>171</v>
      </c>
      <c r="C19" s="159" t="s">
        <v>193</v>
      </c>
      <c r="D19" s="112">
        <f t="shared" ref="D19:D23" si="2">SUM(E19:F19)</f>
        <v>81.43</v>
      </c>
      <c r="E19" s="112"/>
      <c r="F19" s="112">
        <v>81.43</v>
      </c>
    </row>
    <row r="20" s="141" customFormat="1" ht="25" customHeight="1" spans="1:6">
      <c r="A20" s="156"/>
      <c r="B20" s="158" t="s">
        <v>194</v>
      </c>
      <c r="C20" s="87" t="s">
        <v>195</v>
      </c>
      <c r="D20" s="112">
        <f t="shared" si="2"/>
        <v>993.15</v>
      </c>
      <c r="E20" s="112"/>
      <c r="F20" s="112">
        <v>993.15</v>
      </c>
    </row>
    <row r="21" s="141" customFormat="1" ht="25" customHeight="1" spans="1:6">
      <c r="A21" s="156"/>
      <c r="B21" s="156" t="s">
        <v>196</v>
      </c>
      <c r="C21" s="157" t="s">
        <v>197</v>
      </c>
      <c r="D21" s="112">
        <f t="shared" si="2"/>
        <v>2.4</v>
      </c>
      <c r="E21" s="112"/>
      <c r="F21" s="112">
        <v>2.4</v>
      </c>
    </row>
    <row r="22" s="141" customFormat="1" ht="25" customHeight="1" spans="1:6">
      <c r="A22" s="156"/>
      <c r="B22" s="156" t="s">
        <v>198</v>
      </c>
      <c r="C22" s="157" t="s">
        <v>199</v>
      </c>
      <c r="D22" s="112">
        <f t="shared" si="2"/>
        <v>10.28</v>
      </c>
      <c r="E22" s="112">
        <v>10.28</v>
      </c>
      <c r="F22" s="112"/>
    </row>
    <row r="23" s="141" customFormat="1" ht="25" customHeight="1" spans="1:6">
      <c r="A23" s="156"/>
      <c r="B23" s="156" t="s">
        <v>189</v>
      </c>
      <c r="C23" s="157" t="s">
        <v>200</v>
      </c>
      <c r="D23" s="112">
        <f t="shared" si="2"/>
        <v>681.01</v>
      </c>
      <c r="E23" s="112">
        <v>681.01</v>
      </c>
      <c r="F23" s="112"/>
    </row>
    <row r="24" s="141" customFormat="1" ht="25" customHeight="1" spans="1:6">
      <c r="A24" s="152" t="s">
        <v>201</v>
      </c>
      <c r="B24" s="152"/>
      <c r="C24" s="155" t="s">
        <v>202</v>
      </c>
      <c r="D24" s="160">
        <f t="shared" ref="D24:F24" si="3">SUM(D25:D28)</f>
        <v>16197.96</v>
      </c>
      <c r="E24" s="154">
        <f t="shared" si="3"/>
        <v>16197.96</v>
      </c>
      <c r="F24" s="154">
        <f t="shared" si="3"/>
        <v>0</v>
      </c>
    </row>
    <row r="25" s="141" customFormat="1" ht="25" customHeight="1" spans="1:6">
      <c r="A25" s="156"/>
      <c r="B25" s="156" t="s">
        <v>171</v>
      </c>
      <c r="C25" s="157" t="s">
        <v>203</v>
      </c>
      <c r="D25" s="112">
        <f t="shared" ref="D25:D27" si="4">SUM(E25:F25)</f>
        <v>16.7</v>
      </c>
      <c r="E25" s="112">
        <v>16.7</v>
      </c>
      <c r="F25" s="112"/>
    </row>
    <row r="26" s="141" customFormat="1" ht="25" customHeight="1" spans="1:6">
      <c r="A26" s="156"/>
      <c r="B26" s="158" t="s">
        <v>173</v>
      </c>
      <c r="C26" s="159" t="s">
        <v>204</v>
      </c>
      <c r="D26" s="112">
        <f t="shared" si="4"/>
        <v>8336.75</v>
      </c>
      <c r="E26" s="112">
        <v>8336.75</v>
      </c>
      <c r="F26" s="112"/>
    </row>
    <row r="27" s="141" customFormat="1" ht="25" customHeight="1" spans="1:6">
      <c r="A27" s="156"/>
      <c r="B27" s="156" t="s">
        <v>205</v>
      </c>
      <c r="C27" s="157" t="s">
        <v>206</v>
      </c>
      <c r="D27" s="112">
        <f t="shared" si="4"/>
        <v>436.61</v>
      </c>
      <c r="E27" s="112">
        <v>436.61</v>
      </c>
      <c r="F27" s="112"/>
    </row>
    <row r="28" s="141" customFormat="1" ht="25" customHeight="1" spans="1:6">
      <c r="A28" s="156"/>
      <c r="B28" s="156" t="s">
        <v>207</v>
      </c>
      <c r="C28" s="157" t="s">
        <v>208</v>
      </c>
      <c r="D28" s="112">
        <f>E28</f>
        <v>7407.9</v>
      </c>
      <c r="E28" s="120">
        <v>7407.9</v>
      </c>
      <c r="F28" s="120">
        <f>SUM(F6:F27)/3</f>
        <v>0</v>
      </c>
    </row>
  </sheetData>
  <mergeCells count="4">
    <mergeCell ref="A2:F2"/>
    <mergeCell ref="A4:B4"/>
    <mergeCell ref="D4:F4"/>
    <mergeCell ref="C4:C5"/>
  </mergeCells>
  <printOptions horizontalCentered="1"/>
  <pageMargins left="0.42" right="0.42" top="0.56" bottom="0.42" header="0.28" footer="0.28"/>
  <pageSetup paperSize="9" scale="77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zoomScaleSheetLayoutView="60" workbookViewId="0">
      <pane xSplit="3" ySplit="5" topLeftCell="D6" activePane="bottomRight" state="frozen"/>
      <selection/>
      <selection pane="topRight"/>
      <selection pane="bottomLeft"/>
      <selection pane="bottomRight" activeCell="C4" sqref="C4:H5"/>
    </sheetView>
  </sheetViews>
  <sheetFormatPr defaultColWidth="9.33333333333333" defaultRowHeight="12.75" outlineLevelCol="5"/>
  <cols>
    <col min="1" max="2" width="10.8333333333333" style="142" customWidth="1"/>
    <col min="3" max="3" width="55.8333333333333" style="142" customWidth="1"/>
    <col min="4" max="6" width="20.8333333333333" style="142" customWidth="1"/>
    <col min="7" max="16384" width="9.33333333333333" style="142"/>
  </cols>
  <sheetData>
    <row r="1" ht="14.25" spans="1:5">
      <c r="A1" s="5" t="s">
        <v>209</v>
      </c>
      <c r="B1" s="143"/>
      <c r="C1" s="143"/>
      <c r="D1" s="143"/>
      <c r="E1" s="143"/>
    </row>
    <row r="2" ht="20.25" spans="1:6">
      <c r="A2" s="144" t="s">
        <v>210</v>
      </c>
      <c r="B2" s="144"/>
      <c r="C2" s="144"/>
      <c r="D2" s="144"/>
      <c r="E2" s="144"/>
      <c r="F2" s="144"/>
    </row>
    <row r="3" s="139" customFormat="1" ht="13.5" spans="1:6">
      <c r="A3" s="108"/>
      <c r="B3" s="145"/>
      <c r="C3" s="145"/>
      <c r="D3" s="145"/>
      <c r="F3" s="70" t="s">
        <v>38</v>
      </c>
    </row>
    <row r="4" s="140" customFormat="1" ht="25" customHeight="1" spans="1:6">
      <c r="A4" s="146" t="s">
        <v>111</v>
      </c>
      <c r="B4" s="147"/>
      <c r="C4" s="146" t="s">
        <v>112</v>
      </c>
      <c r="D4" s="148" t="s">
        <v>114</v>
      </c>
      <c r="E4" s="148"/>
      <c r="F4" s="148"/>
    </row>
    <row r="5" s="140" customFormat="1" ht="25" customHeight="1" spans="1:6">
      <c r="A5" s="149" t="s">
        <v>166</v>
      </c>
      <c r="B5" s="149" t="s">
        <v>167</v>
      </c>
      <c r="C5" s="150"/>
      <c r="D5" s="151" t="s">
        <v>116</v>
      </c>
      <c r="E5" s="151" t="s">
        <v>117</v>
      </c>
      <c r="F5" s="151" t="s">
        <v>118</v>
      </c>
    </row>
    <row r="6" s="141" customFormat="1" ht="25" customHeight="1" spans="1:6">
      <c r="A6" s="152"/>
      <c r="B6" s="152"/>
      <c r="C6" s="153" t="s">
        <v>168</v>
      </c>
      <c r="D6" s="154">
        <f>D7+D12+D19+D16</f>
        <v>116079.92</v>
      </c>
      <c r="E6" s="154">
        <f>E7+E12+E19+E16</f>
        <v>115002.94</v>
      </c>
      <c r="F6" s="154">
        <f>F7+F12+F19+F16</f>
        <v>1076.98</v>
      </c>
    </row>
    <row r="7" s="141" customFormat="1" ht="25" customHeight="1" spans="1:6">
      <c r="A7" s="152" t="s">
        <v>211</v>
      </c>
      <c r="B7" s="152"/>
      <c r="C7" s="155" t="s">
        <v>212</v>
      </c>
      <c r="D7" s="154">
        <f t="shared" ref="D7:F7" si="0">SUM(D8:D11)</f>
        <v>20539.17</v>
      </c>
      <c r="E7" s="154">
        <f t="shared" si="0"/>
        <v>20539.17</v>
      </c>
      <c r="F7" s="154">
        <f t="shared" si="0"/>
        <v>0</v>
      </c>
    </row>
    <row r="8" s="141" customFormat="1" ht="25" customHeight="1" spans="1:6">
      <c r="A8" s="156"/>
      <c r="B8" s="156" t="s">
        <v>171</v>
      </c>
      <c r="C8" s="157" t="s">
        <v>213</v>
      </c>
      <c r="D8" s="112">
        <f t="shared" ref="D8:D21" si="1">SUM(E8:F8)</f>
        <v>179.45</v>
      </c>
      <c r="E8" s="112">
        <v>179.45</v>
      </c>
      <c r="F8" s="112"/>
    </row>
    <row r="9" s="141" customFormat="1" ht="25" customHeight="1" spans="1:6">
      <c r="A9" s="156"/>
      <c r="B9" s="156" t="s">
        <v>173</v>
      </c>
      <c r="C9" s="157" t="s">
        <v>214</v>
      </c>
      <c r="D9" s="112">
        <f t="shared" si="1"/>
        <v>43.76</v>
      </c>
      <c r="E9" s="112">
        <v>43.76</v>
      </c>
      <c r="F9" s="112"/>
    </row>
    <row r="10" s="141" customFormat="1" ht="25" customHeight="1" spans="1:6">
      <c r="A10" s="156"/>
      <c r="B10" s="156" t="s">
        <v>175</v>
      </c>
      <c r="C10" s="157" t="s">
        <v>188</v>
      </c>
      <c r="D10" s="112">
        <f t="shared" si="1"/>
        <v>20.12</v>
      </c>
      <c r="E10" s="112">
        <v>20.12</v>
      </c>
      <c r="F10" s="112"/>
    </row>
    <row r="11" s="141" customFormat="1" ht="25" customHeight="1" spans="1:6">
      <c r="A11" s="156"/>
      <c r="B11" s="156" t="s">
        <v>189</v>
      </c>
      <c r="C11" s="157" t="s">
        <v>190</v>
      </c>
      <c r="D11" s="112">
        <f t="shared" si="1"/>
        <v>20295.84</v>
      </c>
      <c r="E11" s="112">
        <v>20295.84</v>
      </c>
      <c r="F11" s="112"/>
    </row>
    <row r="12" s="141" customFormat="1" ht="25" customHeight="1" spans="1:6">
      <c r="A12" s="152" t="s">
        <v>215</v>
      </c>
      <c r="B12" s="152"/>
      <c r="C12" s="155" t="s">
        <v>216</v>
      </c>
      <c r="D12" s="154">
        <f t="shared" si="1"/>
        <v>778.11</v>
      </c>
      <c r="E12" s="154">
        <f>SUM(E13:E15)</f>
        <v>691.29</v>
      </c>
      <c r="F12" s="154">
        <f>SUM(F13:F15)</f>
        <v>86.82</v>
      </c>
    </row>
    <row r="13" s="141" customFormat="1" ht="25" customHeight="1" spans="1:6">
      <c r="A13" s="156"/>
      <c r="B13" s="158" t="s">
        <v>171</v>
      </c>
      <c r="C13" s="159" t="s">
        <v>217</v>
      </c>
      <c r="D13" s="112">
        <f t="shared" si="1"/>
        <v>94.7</v>
      </c>
      <c r="E13" s="112">
        <v>10.28</v>
      </c>
      <c r="F13" s="112">
        <v>84.42</v>
      </c>
    </row>
    <row r="14" s="141" customFormat="1" ht="25" customHeight="1" spans="1:6">
      <c r="A14" s="156"/>
      <c r="B14" s="158" t="s">
        <v>179</v>
      </c>
      <c r="C14" s="87" t="s">
        <v>197</v>
      </c>
      <c r="D14" s="112">
        <f t="shared" si="1"/>
        <v>2.4</v>
      </c>
      <c r="E14" s="112">
        <v>0</v>
      </c>
      <c r="F14" s="112">
        <v>2.4</v>
      </c>
    </row>
    <row r="15" s="141" customFormat="1" ht="25" customHeight="1" spans="1:6">
      <c r="A15" s="156"/>
      <c r="B15" s="158" t="s">
        <v>189</v>
      </c>
      <c r="C15" s="87" t="s">
        <v>200</v>
      </c>
      <c r="D15" s="112">
        <f t="shared" si="1"/>
        <v>681.01</v>
      </c>
      <c r="E15" s="112">
        <v>681.01</v>
      </c>
      <c r="F15" s="112"/>
    </row>
    <row r="16" s="141" customFormat="1" ht="25" customHeight="1" spans="1:6">
      <c r="A16" s="152" t="s">
        <v>218</v>
      </c>
      <c r="B16" s="158"/>
      <c r="C16" s="153" t="s">
        <v>219</v>
      </c>
      <c r="D16" s="154">
        <f>SUM(D17:D18)</f>
        <v>78564.68</v>
      </c>
      <c r="E16" s="154">
        <f>SUM(E17:E18)</f>
        <v>77574.52</v>
      </c>
      <c r="F16" s="154">
        <f>SUM(F17:F18)</f>
        <v>990.16</v>
      </c>
    </row>
    <row r="17" s="141" customFormat="1" ht="25" customHeight="1" spans="1:6">
      <c r="A17" s="152"/>
      <c r="B17" s="158" t="s">
        <v>171</v>
      </c>
      <c r="C17" s="87" t="s">
        <v>170</v>
      </c>
      <c r="D17" s="112">
        <f t="shared" ref="D17:D22" si="2">SUM(E17:F17)</f>
        <v>77574.52</v>
      </c>
      <c r="E17" s="112">
        <v>77574.52</v>
      </c>
      <c r="F17" s="154"/>
    </row>
    <row r="18" s="141" customFormat="1" ht="25" customHeight="1" spans="1:6">
      <c r="A18" s="156"/>
      <c r="B18" s="158" t="s">
        <v>173</v>
      </c>
      <c r="C18" s="87" t="s">
        <v>192</v>
      </c>
      <c r="D18" s="112">
        <f t="shared" si="2"/>
        <v>990.16</v>
      </c>
      <c r="E18" s="112"/>
      <c r="F18" s="112">
        <v>990.16</v>
      </c>
    </row>
    <row r="19" s="141" customFormat="1" ht="25" customHeight="1" spans="1:6">
      <c r="A19" s="152" t="s">
        <v>220</v>
      </c>
      <c r="B19" s="152"/>
      <c r="C19" s="155" t="s">
        <v>202</v>
      </c>
      <c r="D19" s="154">
        <f t="shared" si="2"/>
        <v>16197.96</v>
      </c>
      <c r="E19" s="154">
        <f>SUM(E20:E21)</f>
        <v>16197.96</v>
      </c>
      <c r="F19" s="154">
        <f>SUM(F20:F21)</f>
        <v>0</v>
      </c>
    </row>
    <row r="20" s="141" customFormat="1" ht="25" customHeight="1" spans="1:6">
      <c r="A20" s="156"/>
      <c r="B20" s="156" t="s">
        <v>171</v>
      </c>
      <c r="C20" s="157" t="s">
        <v>221</v>
      </c>
      <c r="D20" s="112">
        <f t="shared" si="2"/>
        <v>7844.51</v>
      </c>
      <c r="E20" s="112">
        <v>7844.51</v>
      </c>
      <c r="F20" s="112"/>
    </row>
    <row r="21" s="141" customFormat="1" ht="25" customHeight="1" spans="1:6">
      <c r="A21" s="156"/>
      <c r="B21" s="156" t="s">
        <v>207</v>
      </c>
      <c r="C21" s="157" t="s">
        <v>222</v>
      </c>
      <c r="D21" s="112">
        <f t="shared" si="2"/>
        <v>8353.45</v>
      </c>
      <c r="E21" s="112">
        <v>8353.45</v>
      </c>
      <c r="F21" s="112"/>
    </row>
    <row r="22" s="141" customFormat="1" ht="25" customHeight="1" spans="1:6">
      <c r="A22" s="156"/>
      <c r="B22" s="156"/>
      <c r="C22" s="157"/>
      <c r="D22" s="112">
        <f t="shared" si="2"/>
        <v>0</v>
      </c>
      <c r="E22" s="112"/>
      <c r="F22" s="112"/>
    </row>
  </sheetData>
  <mergeCells count="4">
    <mergeCell ref="A2:F2"/>
    <mergeCell ref="A4:B4"/>
    <mergeCell ref="D4:F4"/>
    <mergeCell ref="C4:C5"/>
  </mergeCells>
  <printOptions horizontalCentered="1"/>
  <pageMargins left="0.42" right="0.42" top="0.56" bottom="0.42" header="0.28" footer="0.28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4" sqref="C4:I5"/>
    </sheetView>
  </sheetViews>
  <sheetFormatPr defaultColWidth="9.33333333333333" defaultRowHeight="12.75"/>
  <cols>
    <col min="1" max="1" width="12.8333333333333" style="64" customWidth="1"/>
    <col min="2" max="2" width="38.8333333333333" style="64" customWidth="1"/>
    <col min="3" max="3" width="13.8333333333333" style="64" customWidth="1"/>
    <col min="4" max="6" width="13.8333333333333" style="65" customWidth="1"/>
    <col min="7" max="8" width="13.8333333333333" style="126" customWidth="1"/>
    <col min="9" max="9" width="13.8333333333333" style="65" customWidth="1"/>
    <col min="10" max="16384" width="9.33333333333333" style="65"/>
  </cols>
  <sheetData>
    <row r="1" ht="14.25" spans="1:1">
      <c r="A1" s="5" t="s">
        <v>223</v>
      </c>
    </row>
    <row r="2" ht="20.25" spans="1:9">
      <c r="A2" s="66" t="s">
        <v>224</v>
      </c>
      <c r="B2" s="66"/>
      <c r="C2" s="66"/>
      <c r="D2" s="127"/>
      <c r="E2" s="127"/>
      <c r="F2" s="127"/>
      <c r="G2" s="128"/>
      <c r="H2" s="128"/>
      <c r="I2" s="67"/>
    </row>
    <row r="3" s="124" customFormat="1" ht="13.5" spans="1:9">
      <c r="A3" s="108"/>
      <c r="B3" s="129"/>
      <c r="C3" s="129"/>
      <c r="D3" s="130"/>
      <c r="E3" s="131"/>
      <c r="F3" s="131"/>
      <c r="G3" s="132"/>
      <c r="H3" s="132"/>
      <c r="I3" s="108" t="s">
        <v>38</v>
      </c>
    </row>
    <row r="4" s="125" customFormat="1" ht="25" customHeight="1" spans="1:9">
      <c r="A4" s="71" t="s">
        <v>111</v>
      </c>
      <c r="B4" s="72" t="s">
        <v>112</v>
      </c>
      <c r="C4" s="133" t="s">
        <v>113</v>
      </c>
      <c r="D4" s="134" t="s">
        <v>114</v>
      </c>
      <c r="E4" s="134"/>
      <c r="F4" s="134"/>
      <c r="G4" s="134" t="s">
        <v>115</v>
      </c>
      <c r="H4" s="134"/>
      <c r="I4" s="134"/>
    </row>
    <row r="5" s="125" customFormat="1" ht="28.5" spans="1:9">
      <c r="A5" s="77"/>
      <c r="B5" s="78"/>
      <c r="C5" s="133"/>
      <c r="D5" s="134" t="s">
        <v>116</v>
      </c>
      <c r="E5" s="134" t="s">
        <v>117</v>
      </c>
      <c r="F5" s="134" t="s">
        <v>118</v>
      </c>
      <c r="G5" s="134" t="s">
        <v>116</v>
      </c>
      <c r="H5" s="74" t="s">
        <v>119</v>
      </c>
      <c r="I5" s="74" t="s">
        <v>120</v>
      </c>
    </row>
    <row r="6" s="61" customFormat="1" ht="22" customHeight="1" spans="1:9">
      <c r="A6" s="80"/>
      <c r="B6" s="81" t="s">
        <v>225</v>
      </c>
      <c r="C6" s="83">
        <f>SUM(C7:C10)/3</f>
        <v>0</v>
      </c>
      <c r="D6" s="83"/>
      <c r="E6" s="83"/>
      <c r="F6" s="83"/>
      <c r="G6" s="83"/>
      <c r="H6" s="83"/>
      <c r="I6" s="83"/>
    </row>
    <row r="7" s="61" customFormat="1" ht="22" customHeight="1" spans="1:9">
      <c r="A7" s="80"/>
      <c r="B7" s="85"/>
      <c r="C7" s="83">
        <f>SUM(C8:C10)/2</f>
        <v>0</v>
      </c>
      <c r="D7" s="83"/>
      <c r="E7" s="83"/>
      <c r="F7" s="83"/>
      <c r="G7" s="83"/>
      <c r="H7" s="83"/>
      <c r="I7" s="83"/>
    </row>
    <row r="8" s="84" customFormat="1" ht="22" customHeight="1" spans="1:9">
      <c r="A8" s="80"/>
      <c r="B8" s="85"/>
      <c r="C8" s="83">
        <f>SUM(C9:C10)</f>
        <v>0</v>
      </c>
      <c r="D8" s="83"/>
      <c r="E8" s="83"/>
      <c r="F8" s="83"/>
      <c r="G8" s="83"/>
      <c r="H8" s="83"/>
      <c r="I8" s="83"/>
    </row>
    <row r="9" s="84" customFormat="1" ht="22" customHeight="1" spans="1:9">
      <c r="A9" s="80"/>
      <c r="B9" s="85"/>
      <c r="C9" s="82">
        <f t="shared" ref="C9:C15" si="0">SUM(E9:G9)</f>
        <v>0</v>
      </c>
      <c r="D9" s="135"/>
      <c r="E9" s="83"/>
      <c r="F9" s="83"/>
      <c r="G9" s="136"/>
      <c r="H9" s="83"/>
      <c r="I9" s="83"/>
    </row>
    <row r="10" s="84" customFormat="1" ht="22" customHeight="1" spans="1:9">
      <c r="A10" s="80"/>
      <c r="B10" s="85"/>
      <c r="C10" s="82">
        <f t="shared" si="0"/>
        <v>0</v>
      </c>
      <c r="D10" s="135"/>
      <c r="E10" s="83"/>
      <c r="F10" s="83"/>
      <c r="G10" s="136"/>
      <c r="H10" s="83"/>
      <c r="I10" s="83"/>
    </row>
    <row r="11" s="84" customFormat="1" ht="22" customHeight="1" spans="1:9">
      <c r="A11" s="80"/>
      <c r="B11" s="87"/>
      <c r="C11" s="83">
        <f>SUM(C12:C15)/3</f>
        <v>0</v>
      </c>
      <c r="D11" s="83"/>
      <c r="E11" s="83"/>
      <c r="F11" s="83"/>
      <c r="G11" s="83"/>
      <c r="H11" s="83"/>
      <c r="I11" s="83"/>
    </row>
    <row r="12" s="84" customFormat="1" ht="22" customHeight="1" spans="1:9">
      <c r="A12" s="80"/>
      <c r="B12" s="85"/>
      <c r="C12" s="83">
        <f>SUM(C13:C15)/2</f>
        <v>0</v>
      </c>
      <c r="D12" s="83"/>
      <c r="E12" s="83"/>
      <c r="F12" s="83"/>
      <c r="G12" s="83"/>
      <c r="H12" s="83"/>
      <c r="I12" s="83"/>
    </row>
    <row r="13" s="84" customFormat="1" ht="22" customHeight="1" spans="1:9">
      <c r="A13" s="80"/>
      <c r="B13" s="85"/>
      <c r="C13" s="83">
        <f>SUM(C14:C15)</f>
        <v>0</v>
      </c>
      <c r="D13" s="83"/>
      <c r="E13" s="83"/>
      <c r="F13" s="83"/>
      <c r="G13" s="83"/>
      <c r="H13" s="83"/>
      <c r="I13" s="83"/>
    </row>
    <row r="14" s="84" customFormat="1" ht="22" customHeight="1" spans="1:9">
      <c r="A14" s="80"/>
      <c r="B14" s="85"/>
      <c r="C14" s="82">
        <f t="shared" si="0"/>
        <v>0</v>
      </c>
      <c r="D14" s="135"/>
      <c r="E14" s="83"/>
      <c r="F14" s="83"/>
      <c r="G14" s="136"/>
      <c r="H14" s="83"/>
      <c r="I14" s="83"/>
    </row>
    <row r="15" s="84" customFormat="1" ht="22" customHeight="1" spans="1:9">
      <c r="A15" s="80"/>
      <c r="B15" s="85"/>
      <c r="C15" s="82">
        <f t="shared" si="0"/>
        <v>0</v>
      </c>
      <c r="D15" s="135"/>
      <c r="E15" s="83"/>
      <c r="F15" s="83"/>
      <c r="G15" s="136"/>
      <c r="H15" s="83"/>
      <c r="I15" s="83"/>
    </row>
    <row r="16" s="84" customFormat="1" ht="22" customHeight="1" spans="1:9">
      <c r="A16" s="89"/>
      <c r="B16" s="89"/>
      <c r="C16" s="82"/>
      <c r="D16" s="135"/>
      <c r="E16" s="83"/>
      <c r="F16" s="83"/>
      <c r="G16" s="136"/>
      <c r="H16" s="137"/>
      <c r="I16" s="83"/>
    </row>
    <row r="17" s="84" customFormat="1" ht="22" customHeight="1" spans="1:9">
      <c r="A17" s="89"/>
      <c r="B17" s="89"/>
      <c r="C17" s="82">
        <f t="shared" ref="C17:C20" si="1">SUM(E17:G17)</f>
        <v>0</v>
      </c>
      <c r="D17" s="135">
        <f t="shared" ref="D17:D20" si="2">SUM(E17:F17)</f>
        <v>0</v>
      </c>
      <c r="E17" s="83"/>
      <c r="F17" s="83"/>
      <c r="G17" s="136">
        <f t="shared" ref="G17:G20" si="3">SUM(H17:I17)</f>
        <v>0</v>
      </c>
      <c r="H17" s="137"/>
      <c r="I17" s="83"/>
    </row>
    <row r="18" s="84" customFormat="1" ht="22" customHeight="1" spans="1:9">
      <c r="A18" s="89"/>
      <c r="B18" s="89"/>
      <c r="C18" s="82">
        <f t="shared" si="1"/>
        <v>0</v>
      </c>
      <c r="D18" s="135">
        <f t="shared" si="2"/>
        <v>0</v>
      </c>
      <c r="E18" s="83"/>
      <c r="F18" s="83"/>
      <c r="G18" s="136">
        <f t="shared" si="3"/>
        <v>0</v>
      </c>
      <c r="H18" s="137"/>
      <c r="I18" s="83"/>
    </row>
    <row r="19" s="84" customFormat="1" ht="22" customHeight="1" spans="1:9">
      <c r="A19" s="89"/>
      <c r="B19" s="89"/>
      <c r="C19" s="82">
        <f t="shared" si="1"/>
        <v>0</v>
      </c>
      <c r="D19" s="135">
        <f t="shared" si="2"/>
        <v>0</v>
      </c>
      <c r="E19" s="83"/>
      <c r="F19" s="83"/>
      <c r="G19" s="136">
        <f t="shared" si="3"/>
        <v>0</v>
      </c>
      <c r="H19" s="137"/>
      <c r="I19" s="83"/>
    </row>
    <row r="20" s="84" customFormat="1" ht="22" customHeight="1" spans="1:9">
      <c r="A20" s="89"/>
      <c r="B20" s="89"/>
      <c r="C20" s="82">
        <f t="shared" si="1"/>
        <v>0</v>
      </c>
      <c r="D20" s="135">
        <f t="shared" si="2"/>
        <v>0</v>
      </c>
      <c r="E20" s="83"/>
      <c r="F20" s="83"/>
      <c r="G20" s="136">
        <f t="shared" si="3"/>
        <v>0</v>
      </c>
      <c r="H20" s="137"/>
      <c r="I20" s="83"/>
    </row>
    <row r="21" s="94" customFormat="1" ht="25" customHeight="1" spans="1:9">
      <c r="A21" s="138" t="s">
        <v>88</v>
      </c>
      <c r="B21" s="138"/>
      <c r="C21" s="93">
        <f t="shared" ref="C21:I21" si="4">SUM(C6:C20)/4</f>
        <v>0</v>
      </c>
      <c r="D21" s="93">
        <f t="shared" si="4"/>
        <v>0</v>
      </c>
      <c r="E21" s="93">
        <f t="shared" si="4"/>
        <v>0</v>
      </c>
      <c r="F21" s="93">
        <f t="shared" si="4"/>
        <v>0</v>
      </c>
      <c r="G21" s="93">
        <f t="shared" si="4"/>
        <v>0</v>
      </c>
      <c r="H21" s="93">
        <f t="shared" si="4"/>
        <v>0</v>
      </c>
      <c r="I21" s="93">
        <f t="shared" si="4"/>
        <v>0</v>
      </c>
    </row>
  </sheetData>
  <mergeCells count="7">
    <mergeCell ref="A2:I2"/>
    <mergeCell ref="D4:F4"/>
    <mergeCell ref="G4:I4"/>
    <mergeCell ref="A21:B21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C4" sqref="C4:I5"/>
    </sheetView>
  </sheetViews>
  <sheetFormatPr defaultColWidth="9.33333333333333" defaultRowHeight="12.75"/>
  <cols>
    <col min="1" max="1" width="12.8333333333333" style="64" customWidth="1"/>
    <col min="2" max="2" width="38.8333333333333" style="64" customWidth="1"/>
    <col min="3" max="3" width="13.8333333333333" style="64" customWidth="1"/>
    <col min="4" max="6" width="13.8333333333333" style="65" customWidth="1"/>
    <col min="7" max="8" width="13.8333333333333" style="126" customWidth="1"/>
    <col min="9" max="9" width="13.8333333333333" style="65" customWidth="1"/>
    <col min="10" max="16384" width="9.33333333333333" style="65"/>
  </cols>
  <sheetData>
    <row r="1" ht="14.25" spans="1:1">
      <c r="A1" s="5" t="s">
        <v>226</v>
      </c>
    </row>
    <row r="2" ht="20.25" spans="1:9">
      <c r="A2" s="66" t="s">
        <v>227</v>
      </c>
      <c r="B2" s="66"/>
      <c r="C2" s="66"/>
      <c r="D2" s="127"/>
      <c r="E2" s="127"/>
      <c r="F2" s="127"/>
      <c r="G2" s="128"/>
      <c r="H2" s="128"/>
      <c r="I2" s="67"/>
    </row>
    <row r="3" s="124" customFormat="1" ht="13.5" spans="1:9">
      <c r="A3" s="108" t="s">
        <v>37</v>
      </c>
      <c r="B3" s="129"/>
      <c r="C3" s="129"/>
      <c r="D3" s="130"/>
      <c r="E3" s="131"/>
      <c r="F3" s="131"/>
      <c r="G3" s="132"/>
      <c r="H3" s="132"/>
      <c r="I3" s="108" t="s">
        <v>38</v>
      </c>
    </row>
    <row r="4" s="125" customFormat="1" ht="25" customHeight="1" spans="1:9">
      <c r="A4" s="71" t="s">
        <v>111</v>
      </c>
      <c r="B4" s="72" t="s">
        <v>112</v>
      </c>
      <c r="C4" s="133" t="s">
        <v>113</v>
      </c>
      <c r="D4" s="134" t="s">
        <v>114</v>
      </c>
      <c r="E4" s="134"/>
      <c r="F4" s="134"/>
      <c r="G4" s="134" t="s">
        <v>115</v>
      </c>
      <c r="H4" s="134"/>
      <c r="I4" s="134"/>
    </row>
    <row r="5" s="125" customFormat="1" ht="28.5" spans="1:9">
      <c r="A5" s="77"/>
      <c r="B5" s="78"/>
      <c r="C5" s="133"/>
      <c r="D5" s="134" t="s">
        <v>116</v>
      </c>
      <c r="E5" s="134" t="s">
        <v>117</v>
      </c>
      <c r="F5" s="134" t="s">
        <v>118</v>
      </c>
      <c r="G5" s="134" t="s">
        <v>116</v>
      </c>
      <c r="H5" s="74" t="s">
        <v>119</v>
      </c>
      <c r="I5" s="74" t="s">
        <v>120</v>
      </c>
    </row>
    <row r="6" s="61" customFormat="1" ht="25" customHeight="1" spans="1:9">
      <c r="A6" s="80"/>
      <c r="B6" s="81" t="s">
        <v>225</v>
      </c>
      <c r="C6" s="83"/>
      <c r="D6" s="83"/>
      <c r="E6" s="83"/>
      <c r="F6" s="83"/>
      <c r="G6" s="83"/>
      <c r="H6" s="83"/>
      <c r="I6" s="83"/>
    </row>
    <row r="7" s="61" customFormat="1" ht="25" customHeight="1" spans="1:9">
      <c r="A7" s="80"/>
      <c r="B7" s="85"/>
      <c r="C7" s="83"/>
      <c r="D7" s="83"/>
      <c r="E7" s="83"/>
      <c r="F7" s="83"/>
      <c r="G7" s="83"/>
      <c r="H7" s="83"/>
      <c r="I7" s="83"/>
    </row>
    <row r="8" s="84" customFormat="1" ht="25" customHeight="1" spans="1:9">
      <c r="A8" s="80"/>
      <c r="B8" s="85"/>
      <c r="C8" s="83"/>
      <c r="D8" s="83"/>
      <c r="E8" s="83"/>
      <c r="F8" s="83"/>
      <c r="G8" s="83"/>
      <c r="H8" s="83"/>
      <c r="I8" s="83"/>
    </row>
    <row r="9" s="84" customFormat="1" ht="25" customHeight="1" spans="1:9">
      <c r="A9" s="80"/>
      <c r="B9" s="85"/>
      <c r="C9" s="82"/>
      <c r="D9" s="135"/>
      <c r="E9" s="83"/>
      <c r="F9" s="83"/>
      <c r="G9" s="136"/>
      <c r="H9" s="83"/>
      <c r="I9" s="83"/>
    </row>
    <row r="10" s="84" customFormat="1" ht="25" customHeight="1" spans="1:9">
      <c r="A10" s="80"/>
      <c r="B10" s="85"/>
      <c r="C10" s="82"/>
      <c r="D10" s="135"/>
      <c r="E10" s="83"/>
      <c r="F10" s="83"/>
      <c r="G10" s="136"/>
      <c r="H10" s="83"/>
      <c r="I10" s="83"/>
    </row>
    <row r="11" s="84" customFormat="1" ht="25" customHeight="1" spans="1:9">
      <c r="A11" s="80"/>
      <c r="B11" s="87"/>
      <c r="C11" s="83"/>
      <c r="D11" s="83"/>
      <c r="E11" s="83"/>
      <c r="F11" s="83"/>
      <c r="G11" s="83"/>
      <c r="H11" s="83"/>
      <c r="I11" s="83"/>
    </row>
    <row r="12" s="84" customFormat="1" ht="25" customHeight="1" spans="1:9">
      <c r="A12" s="80"/>
      <c r="B12" s="85"/>
      <c r="C12" s="83"/>
      <c r="D12" s="83"/>
      <c r="E12" s="83"/>
      <c r="F12" s="83"/>
      <c r="G12" s="83"/>
      <c r="H12" s="83"/>
      <c r="I12" s="83"/>
    </row>
    <row r="13" s="84" customFormat="1" ht="25" customHeight="1" spans="1:9">
      <c r="A13" s="80"/>
      <c r="B13" s="85"/>
      <c r="C13" s="83"/>
      <c r="D13" s="83"/>
      <c r="E13" s="83"/>
      <c r="F13" s="83"/>
      <c r="G13" s="83"/>
      <c r="H13" s="83"/>
      <c r="I13" s="83"/>
    </row>
    <row r="14" s="84" customFormat="1" ht="25" customHeight="1" spans="1:9">
      <c r="A14" s="80"/>
      <c r="B14" s="85"/>
      <c r="C14" s="82"/>
      <c r="D14" s="135"/>
      <c r="E14" s="83"/>
      <c r="F14" s="83"/>
      <c r="G14" s="136"/>
      <c r="H14" s="83"/>
      <c r="I14" s="83"/>
    </row>
    <row r="15" s="84" customFormat="1" ht="25" customHeight="1" spans="1:9">
      <c r="A15" s="80"/>
      <c r="B15" s="85"/>
      <c r="C15" s="82"/>
      <c r="D15" s="135"/>
      <c r="E15" s="83"/>
      <c r="F15" s="83"/>
      <c r="G15" s="136"/>
      <c r="H15" s="83"/>
      <c r="I15" s="83"/>
    </row>
    <row r="16" s="84" customFormat="1" ht="25" customHeight="1" spans="1:9">
      <c r="A16" s="89"/>
      <c r="B16" s="89"/>
      <c r="C16" s="82"/>
      <c r="D16" s="135"/>
      <c r="E16" s="83"/>
      <c r="F16" s="83"/>
      <c r="G16" s="136"/>
      <c r="H16" s="137"/>
      <c r="I16" s="83"/>
    </row>
    <row r="17" s="84" customFormat="1" ht="25" customHeight="1" spans="1:9">
      <c r="A17" s="89"/>
      <c r="B17" s="89"/>
      <c r="C17" s="82">
        <f t="shared" ref="C17:C20" si="0">SUM(E17:G17)</f>
        <v>0</v>
      </c>
      <c r="D17" s="135">
        <f t="shared" ref="D17:D20" si="1">SUM(E17:F17)</f>
        <v>0</v>
      </c>
      <c r="E17" s="83"/>
      <c r="F17" s="83"/>
      <c r="G17" s="136">
        <f t="shared" ref="G17:G20" si="2">SUM(H17:I17)</f>
        <v>0</v>
      </c>
      <c r="H17" s="137"/>
      <c r="I17" s="83"/>
    </row>
    <row r="18" s="84" customFormat="1" ht="25" customHeight="1" spans="1:9">
      <c r="A18" s="89"/>
      <c r="B18" s="89"/>
      <c r="C18" s="82">
        <f t="shared" si="0"/>
        <v>0</v>
      </c>
      <c r="D18" s="135">
        <f t="shared" si="1"/>
        <v>0</v>
      </c>
      <c r="E18" s="83"/>
      <c r="F18" s="83"/>
      <c r="G18" s="136">
        <f t="shared" si="2"/>
        <v>0</v>
      </c>
      <c r="H18" s="137"/>
      <c r="I18" s="83"/>
    </row>
    <row r="19" s="84" customFormat="1" ht="25" customHeight="1" spans="1:9">
      <c r="A19" s="89"/>
      <c r="B19" s="89"/>
      <c r="C19" s="82">
        <f t="shared" si="0"/>
        <v>0</v>
      </c>
      <c r="D19" s="135">
        <f t="shared" si="1"/>
        <v>0</v>
      </c>
      <c r="E19" s="83"/>
      <c r="F19" s="83"/>
      <c r="G19" s="136">
        <f t="shared" si="2"/>
        <v>0</v>
      </c>
      <c r="H19" s="137"/>
      <c r="I19" s="83"/>
    </row>
    <row r="20" s="84" customFormat="1" ht="25" customHeight="1" spans="1:9">
      <c r="A20" s="89"/>
      <c r="B20" s="89"/>
      <c r="C20" s="82">
        <f t="shared" si="0"/>
        <v>0</v>
      </c>
      <c r="D20" s="135">
        <f t="shared" si="1"/>
        <v>0</v>
      </c>
      <c r="E20" s="83"/>
      <c r="F20" s="83"/>
      <c r="G20" s="136">
        <f t="shared" si="2"/>
        <v>0</v>
      </c>
      <c r="H20" s="137"/>
      <c r="I20" s="83"/>
    </row>
    <row r="21" s="94" customFormat="1" ht="25" customHeight="1" spans="1:9">
      <c r="A21" s="138" t="s">
        <v>88</v>
      </c>
      <c r="B21" s="138"/>
      <c r="C21" s="93">
        <f t="shared" ref="C21:I21" si="3">SUM(C6:C20)/4</f>
        <v>0</v>
      </c>
      <c r="D21" s="93">
        <f t="shared" si="3"/>
        <v>0</v>
      </c>
      <c r="E21" s="93">
        <f t="shared" si="3"/>
        <v>0</v>
      </c>
      <c r="F21" s="93">
        <f t="shared" si="3"/>
        <v>0</v>
      </c>
      <c r="G21" s="93">
        <f t="shared" si="3"/>
        <v>0</v>
      </c>
      <c r="H21" s="93">
        <f t="shared" si="3"/>
        <v>0</v>
      </c>
      <c r="I21" s="93">
        <f t="shared" si="3"/>
        <v>0</v>
      </c>
    </row>
  </sheetData>
  <mergeCells count="7">
    <mergeCell ref="A2:I2"/>
    <mergeCell ref="D4:F4"/>
    <mergeCell ref="G4:I4"/>
    <mergeCell ref="A21:B21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5" sqref="C5:H5"/>
    </sheetView>
  </sheetViews>
  <sheetFormatPr defaultColWidth="9.33333333333333" defaultRowHeight="12.75" outlineLevelCol="5"/>
  <cols>
    <col min="1" max="1" width="38.8333333333333" style="65" customWidth="1"/>
    <col min="2" max="4" width="19.8333333333333" style="65" customWidth="1"/>
    <col min="5" max="5" width="17.8333333333333" style="65" customWidth="1"/>
    <col min="6" max="6" width="35.8333333333333" style="107" customWidth="1"/>
    <col min="7" max="16384" width="9.33333333333333" style="65"/>
  </cols>
  <sheetData>
    <row r="1" ht="14.25" spans="1:1">
      <c r="A1" s="5" t="s">
        <v>228</v>
      </c>
    </row>
    <row r="2" s="103" customFormat="1" ht="20.25" spans="1:6">
      <c r="A2" s="66" t="s">
        <v>229</v>
      </c>
      <c r="B2" s="66"/>
      <c r="C2" s="66"/>
      <c r="D2" s="66"/>
      <c r="E2" s="66"/>
      <c r="F2" s="66"/>
    </row>
    <row r="3" ht="13.5" spans="1:6">
      <c r="A3" s="108" t="s">
        <v>37</v>
      </c>
      <c r="B3" s="109"/>
      <c r="C3" s="110"/>
      <c r="D3" s="110"/>
      <c r="E3" s="110"/>
      <c r="F3" s="70" t="s">
        <v>38</v>
      </c>
    </row>
    <row r="4" s="104" customFormat="1" ht="42.75" spans="1:6">
      <c r="A4" s="111" t="s">
        <v>230</v>
      </c>
      <c r="B4" s="111" t="s">
        <v>231</v>
      </c>
      <c r="C4" s="111" t="s">
        <v>232</v>
      </c>
      <c r="D4" s="111" t="s">
        <v>233</v>
      </c>
      <c r="E4" s="111" t="s">
        <v>234</v>
      </c>
      <c r="F4" s="111" t="s">
        <v>235</v>
      </c>
    </row>
    <row r="5" s="84" customFormat="1" ht="28" customHeight="1" spans="1:6">
      <c r="A5" s="100" t="s">
        <v>236</v>
      </c>
      <c r="B5" s="83"/>
      <c r="C5" s="83"/>
      <c r="D5" s="112">
        <f>C5-B5</f>
        <v>0</v>
      </c>
      <c r="E5" s="113">
        <f>IF(B5=0,0,D5/B5)</f>
        <v>0</v>
      </c>
      <c r="F5" s="114" t="s">
        <v>237</v>
      </c>
    </row>
    <row r="6" s="84" customFormat="1" ht="28" customHeight="1" spans="1:6">
      <c r="A6" s="100" t="s">
        <v>238</v>
      </c>
      <c r="B6" s="83"/>
      <c r="C6" s="83"/>
      <c r="D6" s="112">
        <f>C6-B6</f>
        <v>0</v>
      </c>
      <c r="E6" s="113">
        <f>IF(B6=0,0,D6/B6)</f>
        <v>0</v>
      </c>
      <c r="F6" s="114" t="s">
        <v>239</v>
      </c>
    </row>
    <row r="7" s="84" customFormat="1" ht="28" customHeight="1" spans="1:6">
      <c r="A7" s="100" t="s">
        <v>240</v>
      </c>
      <c r="B7" s="112">
        <f>SUM(B8:B9)</f>
        <v>15.62</v>
      </c>
      <c r="C7" s="112">
        <f>SUM(C8:C9)</f>
        <v>15.62</v>
      </c>
      <c r="D7" s="112">
        <f>C7-B7</f>
        <v>0</v>
      </c>
      <c r="E7" s="113">
        <f>IF(B7=0,0,D7/B7)</f>
        <v>0</v>
      </c>
      <c r="F7" s="115" t="s">
        <v>241</v>
      </c>
    </row>
    <row r="8" s="62" customFormat="1" ht="28" customHeight="1" spans="1:6">
      <c r="A8" s="116" t="s">
        <v>242</v>
      </c>
      <c r="B8" s="83">
        <v>15.62</v>
      </c>
      <c r="C8" s="83">
        <v>15.62</v>
      </c>
      <c r="D8" s="112">
        <f>C8-B8</f>
        <v>0</v>
      </c>
      <c r="E8" s="113">
        <f>IF(B8=0,0,D8/B8)</f>
        <v>0</v>
      </c>
      <c r="F8" s="114" t="s">
        <v>243</v>
      </c>
    </row>
    <row r="9" s="105" customFormat="1" ht="28" customHeight="1" spans="1:6">
      <c r="A9" s="116" t="s">
        <v>244</v>
      </c>
      <c r="B9" s="83"/>
      <c r="C9" s="83"/>
      <c r="D9" s="112">
        <f>C9-B9</f>
        <v>0</v>
      </c>
      <c r="E9" s="113">
        <f>IF(B9=0,0,D9/B9)</f>
        <v>0</v>
      </c>
      <c r="F9" s="114" t="s">
        <v>245</v>
      </c>
    </row>
    <row r="10" s="105" customFormat="1" ht="28" customHeight="1" spans="1:6">
      <c r="A10" s="116"/>
      <c r="B10" s="117"/>
      <c r="C10" s="117"/>
      <c r="D10" s="112"/>
      <c r="E10" s="113"/>
      <c r="F10" s="118"/>
    </row>
    <row r="11" s="106" customFormat="1" ht="28" customHeight="1" spans="1:6">
      <c r="A11" s="119" t="s">
        <v>88</v>
      </c>
      <c r="B11" s="120">
        <f>B5+B6+B7</f>
        <v>15.62</v>
      </c>
      <c r="C11" s="120">
        <f>C5+C6+C7</f>
        <v>15.62</v>
      </c>
      <c r="D11" s="120">
        <f>D5+D6+D7</f>
        <v>0</v>
      </c>
      <c r="E11" s="113">
        <f>IF(B11=0,0,D11/B11)</f>
        <v>0</v>
      </c>
      <c r="F11" s="121"/>
    </row>
    <row r="12" s="105" customFormat="1" ht="15" spans="1:6">
      <c r="A12" s="122" t="s">
        <v>246</v>
      </c>
      <c r="F12" s="123"/>
    </row>
  </sheetData>
  <mergeCells count="2">
    <mergeCell ref="A2:F2"/>
    <mergeCell ref="C3:E3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Zeros="0" workbookViewId="0">
      <selection activeCell="D10" sqref="D10"/>
    </sheetView>
  </sheetViews>
  <sheetFormatPr defaultColWidth="8.88888888888889" defaultRowHeight="12.75" outlineLevelCol="4"/>
  <cols>
    <col min="1" max="1" width="50.8333333333333" customWidth="1"/>
    <col min="2" max="5" width="22.8333333333333" customWidth="1"/>
    <col min="6" max="16384" width="27.2222222222222" customWidth="1"/>
  </cols>
  <sheetData>
    <row r="1" ht="14.25" spans="1:1">
      <c r="A1" s="5" t="s">
        <v>247</v>
      </c>
    </row>
    <row r="2" ht="20.25" spans="1:5">
      <c r="A2" s="66" t="s">
        <v>248</v>
      </c>
      <c r="B2" s="66"/>
      <c r="C2" s="66"/>
      <c r="D2" s="66"/>
      <c r="E2" s="66"/>
    </row>
    <row r="3" s="62" customFormat="1" ht="15" spans="1:5">
      <c r="A3" s="96"/>
      <c r="B3" s="96"/>
      <c r="C3" s="96"/>
      <c r="D3" s="97"/>
      <c r="E3" s="70" t="s">
        <v>38</v>
      </c>
    </row>
    <row r="4" s="95" customFormat="1" ht="30" customHeight="1" spans="1:5">
      <c r="A4" s="98" t="s">
        <v>85</v>
      </c>
      <c r="B4" s="98" t="s">
        <v>249</v>
      </c>
      <c r="C4" s="99"/>
      <c r="D4" s="99"/>
      <c r="E4" s="99"/>
    </row>
    <row r="5" s="95" customFormat="1" ht="30" customHeight="1" spans="1:5">
      <c r="A5" s="99"/>
      <c r="B5" s="98" t="s">
        <v>88</v>
      </c>
      <c r="C5" s="98" t="s">
        <v>250</v>
      </c>
      <c r="D5" s="98" t="s">
        <v>251</v>
      </c>
      <c r="E5" s="98" t="s">
        <v>252</v>
      </c>
    </row>
    <row r="6" s="62" customFormat="1" ht="25" customHeight="1" spans="1:5">
      <c r="A6" s="100" t="s">
        <v>168</v>
      </c>
      <c r="B6" s="83">
        <f>SUM(C6:E6)</f>
        <v>3416.79</v>
      </c>
      <c r="C6" s="83">
        <v>2320.93</v>
      </c>
      <c r="D6" s="83">
        <v>750</v>
      </c>
      <c r="E6" s="83">
        <v>345.86</v>
      </c>
    </row>
    <row r="7" s="62" customFormat="1" ht="25" customHeight="1" spans="1:5">
      <c r="A7" s="100"/>
      <c r="B7" s="83">
        <f t="shared" ref="B7:B20" si="0">SUM(C7:E7)</f>
        <v>0</v>
      </c>
      <c r="C7" s="83"/>
      <c r="D7" s="83"/>
      <c r="E7" s="83"/>
    </row>
    <row r="8" s="62" customFormat="1" ht="25" customHeight="1" spans="1:5">
      <c r="A8" s="100"/>
      <c r="B8" s="83">
        <f t="shared" si="0"/>
        <v>0</v>
      </c>
      <c r="C8" s="83"/>
      <c r="D8" s="83"/>
      <c r="E8" s="83"/>
    </row>
    <row r="9" s="62" customFormat="1" ht="25" customHeight="1" spans="1:5">
      <c r="A9" s="100"/>
      <c r="B9" s="83">
        <f t="shared" si="0"/>
        <v>0</v>
      </c>
      <c r="C9" s="83"/>
      <c r="D9" s="83"/>
      <c r="E9" s="83"/>
    </row>
    <row r="10" s="62" customFormat="1" ht="25" customHeight="1" spans="1:5">
      <c r="A10" s="100"/>
      <c r="B10" s="83">
        <f t="shared" si="0"/>
        <v>0</v>
      </c>
      <c r="C10" s="83"/>
      <c r="D10" s="83"/>
      <c r="E10" s="83"/>
    </row>
    <row r="11" s="62" customFormat="1" ht="25" customHeight="1" spans="1:5">
      <c r="A11" s="100"/>
      <c r="B11" s="83">
        <f t="shared" si="0"/>
        <v>0</v>
      </c>
      <c r="C11" s="83"/>
      <c r="D11" s="83"/>
      <c r="E11" s="83"/>
    </row>
    <row r="12" s="62" customFormat="1" ht="25" customHeight="1" spans="1:5">
      <c r="A12" s="100"/>
      <c r="B12" s="83">
        <f t="shared" si="0"/>
        <v>0</v>
      </c>
      <c r="C12" s="83"/>
      <c r="D12" s="83"/>
      <c r="E12" s="83"/>
    </row>
    <row r="13" s="62" customFormat="1" ht="25" customHeight="1" spans="1:5">
      <c r="A13" s="100"/>
      <c r="B13" s="83">
        <f t="shared" si="0"/>
        <v>0</v>
      </c>
      <c r="C13" s="83"/>
      <c r="D13" s="83"/>
      <c r="E13" s="83"/>
    </row>
    <row r="14" s="62" customFormat="1" ht="25" customHeight="1" spans="1:5">
      <c r="A14" s="100"/>
      <c r="B14" s="83">
        <f t="shared" si="0"/>
        <v>0</v>
      </c>
      <c r="C14" s="83"/>
      <c r="D14" s="83"/>
      <c r="E14" s="83"/>
    </row>
    <row r="15" s="62" customFormat="1" ht="25" customHeight="1" spans="1:5">
      <c r="A15" s="100"/>
      <c r="B15" s="83">
        <f t="shared" si="0"/>
        <v>0</v>
      </c>
      <c r="C15" s="83"/>
      <c r="D15" s="83"/>
      <c r="E15" s="83"/>
    </row>
    <row r="16" s="62" customFormat="1" ht="25" customHeight="1" spans="1:5">
      <c r="A16" s="100"/>
      <c r="B16" s="83">
        <f t="shared" si="0"/>
        <v>0</v>
      </c>
      <c r="C16" s="83"/>
      <c r="D16" s="83"/>
      <c r="E16" s="83"/>
    </row>
    <row r="17" s="62" customFormat="1" ht="25" customHeight="1" spans="1:5">
      <c r="A17" s="100"/>
      <c r="B17" s="83">
        <f t="shared" si="0"/>
        <v>0</v>
      </c>
      <c r="C17" s="83"/>
      <c r="D17" s="83"/>
      <c r="E17" s="83"/>
    </row>
    <row r="18" s="62" customFormat="1" ht="25" customHeight="1" spans="1:5">
      <c r="A18" s="100"/>
      <c r="B18" s="83">
        <f t="shared" si="0"/>
        <v>0</v>
      </c>
      <c r="C18" s="83"/>
      <c r="D18" s="83"/>
      <c r="E18" s="83"/>
    </row>
    <row r="19" s="62" customFormat="1" ht="25" customHeight="1" spans="1:5">
      <c r="A19" s="100"/>
      <c r="B19" s="83">
        <f t="shared" si="0"/>
        <v>0</v>
      </c>
      <c r="C19" s="83"/>
      <c r="D19" s="83"/>
      <c r="E19" s="83"/>
    </row>
    <row r="20" s="62" customFormat="1" ht="25" customHeight="1" spans="1:5">
      <c r="A20" s="100"/>
      <c r="B20" s="83">
        <f t="shared" si="0"/>
        <v>0</v>
      </c>
      <c r="C20" s="83"/>
      <c r="D20" s="83"/>
      <c r="E20" s="83"/>
    </row>
    <row r="21" s="63" customFormat="1" ht="25" customHeight="1" spans="1:5">
      <c r="A21" s="101" t="s">
        <v>88</v>
      </c>
      <c r="B21" s="102">
        <f>SUM(B6:B20)</f>
        <v>3416.79</v>
      </c>
      <c r="C21" s="102">
        <f>SUM(C6:C20)</f>
        <v>2320.93</v>
      </c>
      <c r="D21" s="102">
        <f>SUM(D6:D20)</f>
        <v>750</v>
      </c>
      <c r="E21" s="102">
        <f>SUM(E6:E20)</f>
        <v>345.86</v>
      </c>
    </row>
  </sheetData>
  <mergeCells count="4">
    <mergeCell ref="A2:E2"/>
    <mergeCell ref="A3:C3"/>
    <mergeCell ref="B4:E4"/>
    <mergeCell ref="A4:A5"/>
  </mergeCells>
  <printOptions horizontalCentered="1"/>
  <pageMargins left="0.42" right="0.42" top="0.56" bottom="0.42" header="0.28" footer="0.28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I10" sqref="I10"/>
    </sheetView>
  </sheetViews>
  <sheetFormatPr defaultColWidth="9.33333333333333" defaultRowHeight="12.75"/>
  <cols>
    <col min="1" max="1" width="12.8333333333333" style="64" customWidth="1"/>
    <col min="2" max="2" width="50.8333333333333" style="64" customWidth="1"/>
    <col min="3" max="3" width="20.8333333333333" style="64" customWidth="1"/>
    <col min="4" max="6" width="15.8333333333333" style="64" customWidth="1"/>
    <col min="7" max="7" width="15.8333333333333" style="65" customWidth="1"/>
    <col min="8" max="251" width="9.33333333333333" style="65"/>
  </cols>
  <sheetData>
    <row r="1" ht="14.25" spans="1:1">
      <c r="A1" s="5" t="s">
        <v>253</v>
      </c>
    </row>
    <row r="2" ht="20.25" spans="1:7">
      <c r="A2" s="66" t="s">
        <v>254</v>
      </c>
      <c r="B2" s="66"/>
      <c r="C2" s="66"/>
      <c r="D2" s="66"/>
      <c r="E2" s="66"/>
      <c r="F2" s="66"/>
      <c r="G2" s="67"/>
    </row>
    <row r="3" ht="13.5" spans="1:7">
      <c r="A3" s="68"/>
      <c r="B3" s="69"/>
      <c r="C3" s="69"/>
      <c r="D3" s="69"/>
      <c r="E3" s="69"/>
      <c r="F3" s="69"/>
      <c r="G3" s="70" t="s">
        <v>38</v>
      </c>
    </row>
    <row r="4" s="60" customFormat="1" ht="25" customHeight="1" spans="1:251">
      <c r="A4" s="71" t="s">
        <v>111</v>
      </c>
      <c r="B4" s="72" t="s">
        <v>112</v>
      </c>
      <c r="C4" s="73" t="s">
        <v>255</v>
      </c>
      <c r="D4" s="74" t="s">
        <v>256</v>
      </c>
      <c r="E4" s="74"/>
      <c r="F4" s="74"/>
      <c r="G4" s="75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s="60" customFormat="1" ht="30" customHeight="1" spans="1:251">
      <c r="A5" s="77"/>
      <c r="B5" s="78"/>
      <c r="C5" s="73"/>
      <c r="D5" s="73" t="s">
        <v>88</v>
      </c>
      <c r="E5" s="73" t="s">
        <v>257</v>
      </c>
      <c r="F5" s="79" t="s">
        <v>258</v>
      </c>
      <c r="G5" s="79" t="s">
        <v>259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s="61" customFormat="1" ht="25" customHeight="1" spans="1:251">
      <c r="A6" s="80"/>
      <c r="B6" s="81" t="s">
        <v>225</v>
      </c>
      <c r="C6" s="82"/>
      <c r="D6" s="82">
        <f>SUM(E6:G6)</f>
        <v>0</v>
      </c>
      <c r="E6" s="83"/>
      <c r="F6" s="83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="61" customFormat="1" ht="25" customHeight="1" spans="1:251">
      <c r="A7" s="80"/>
      <c r="B7" s="85"/>
      <c r="C7" s="82"/>
      <c r="D7" s="82">
        <f t="shared" ref="D7:D20" si="0">SUM(E7:G7)</f>
        <v>0</v>
      </c>
      <c r="E7" s="83"/>
      <c r="F7" s="83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="62" customFormat="1" ht="25" customHeight="1" spans="1:251">
      <c r="A8" s="80"/>
      <c r="B8" s="85"/>
      <c r="C8" s="82"/>
      <c r="D8" s="82">
        <f t="shared" si="0"/>
        <v>0</v>
      </c>
      <c r="E8" s="83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="62" customFormat="1" ht="25" customHeight="1" spans="1:251">
      <c r="A9" s="80"/>
      <c r="B9" s="85"/>
      <c r="C9" s="86"/>
      <c r="D9" s="82">
        <f t="shared" si="0"/>
        <v>0</v>
      </c>
      <c r="E9" s="83"/>
      <c r="F9" s="8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="62" customFormat="1" ht="25" customHeight="1" spans="1:251">
      <c r="A10" s="80"/>
      <c r="B10" s="85"/>
      <c r="C10" s="86"/>
      <c r="D10" s="82">
        <f t="shared" si="0"/>
        <v>0</v>
      </c>
      <c r="E10" s="83"/>
      <c r="F10" s="8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="62" customFormat="1" ht="25" customHeight="1" spans="1:251">
      <c r="A11" s="80"/>
      <c r="B11" s="87"/>
      <c r="C11" s="88"/>
      <c r="D11" s="82">
        <f t="shared" si="0"/>
        <v>0</v>
      </c>
      <c r="E11" s="83"/>
      <c r="F11" s="8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="62" customFormat="1" ht="25" customHeight="1" spans="1:251">
      <c r="A12" s="80"/>
      <c r="B12" s="85"/>
      <c r="C12" s="82"/>
      <c r="D12" s="82">
        <f t="shared" si="0"/>
        <v>0</v>
      </c>
      <c r="E12" s="83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="62" customFormat="1" ht="25" customHeight="1" spans="1:251">
      <c r="A13" s="80"/>
      <c r="B13" s="85"/>
      <c r="C13" s="82"/>
      <c r="D13" s="82">
        <f t="shared" si="0"/>
        <v>0</v>
      </c>
      <c r="E13" s="83"/>
      <c r="F13" s="83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="62" customFormat="1" ht="25" customHeight="1" spans="1:251">
      <c r="A14" s="80"/>
      <c r="B14" s="85"/>
      <c r="C14" s="86"/>
      <c r="D14" s="82">
        <f t="shared" si="0"/>
        <v>0</v>
      </c>
      <c r="E14" s="83"/>
      <c r="F14" s="83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="62" customFormat="1" ht="25" customHeight="1" spans="1:251">
      <c r="A15" s="80"/>
      <c r="B15" s="85"/>
      <c r="C15" s="86"/>
      <c r="D15" s="82">
        <f t="shared" si="0"/>
        <v>0</v>
      </c>
      <c r="E15" s="83"/>
      <c r="F15" s="83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="62" customFormat="1" ht="25" customHeight="1" spans="1:251">
      <c r="A16" s="89"/>
      <c r="B16" s="89"/>
      <c r="C16" s="88"/>
      <c r="D16" s="82">
        <f t="shared" si="0"/>
        <v>0</v>
      </c>
      <c r="E16" s="83"/>
      <c r="F16" s="83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="62" customFormat="1" ht="25" customHeight="1" spans="1:251">
      <c r="A17" s="89"/>
      <c r="B17" s="89"/>
      <c r="C17" s="88"/>
      <c r="D17" s="82">
        <f t="shared" si="0"/>
        <v>0</v>
      </c>
      <c r="E17" s="83"/>
      <c r="F17" s="83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="62" customFormat="1" ht="25" customHeight="1" spans="1:251">
      <c r="A18" s="89"/>
      <c r="B18" s="89"/>
      <c r="C18" s="88"/>
      <c r="D18" s="82">
        <f t="shared" si="0"/>
        <v>0</v>
      </c>
      <c r="E18" s="83"/>
      <c r="F18" s="83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="62" customFormat="1" ht="25" customHeight="1" spans="1:251">
      <c r="A19" s="89"/>
      <c r="B19" s="89"/>
      <c r="C19" s="88"/>
      <c r="D19" s="82">
        <f t="shared" si="0"/>
        <v>0</v>
      </c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="62" customFormat="1" ht="25" customHeight="1" spans="1:251">
      <c r="A20" s="89"/>
      <c r="B20" s="89"/>
      <c r="C20" s="88"/>
      <c r="D20" s="82">
        <f t="shared" si="0"/>
        <v>0</v>
      </c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s="63" customFormat="1" ht="25" customHeight="1" spans="1:251">
      <c r="A21" s="90" t="s">
        <v>88</v>
      </c>
      <c r="B21" s="91"/>
      <c r="C21" s="92"/>
      <c r="D21" s="93">
        <f t="shared" ref="D21:G21" si="1">SUM(D6:D20)/4</f>
        <v>0</v>
      </c>
      <c r="E21" s="93">
        <f t="shared" si="1"/>
        <v>0</v>
      </c>
      <c r="F21" s="93">
        <f t="shared" si="1"/>
        <v>0</v>
      </c>
      <c r="G21" s="93">
        <f t="shared" si="1"/>
        <v>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</row>
  </sheetData>
  <mergeCells count="6">
    <mergeCell ref="A2:G2"/>
    <mergeCell ref="D4:G4"/>
    <mergeCell ref="A21:C21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10" sqref="F10:G10"/>
    </sheetView>
  </sheetViews>
  <sheetFormatPr defaultColWidth="12" defaultRowHeight="14.25" outlineLevelCol="6"/>
  <cols>
    <col min="1" max="1" width="5.11111111111111" style="29" customWidth="1"/>
    <col min="2" max="2" width="15.3333333333333" style="29" customWidth="1"/>
    <col min="3" max="3" width="16.6666666666667" style="29" customWidth="1"/>
    <col min="4" max="4" width="20" style="29" customWidth="1"/>
    <col min="5" max="5" width="9.83333333333333" style="29" customWidth="1"/>
    <col min="6" max="6" width="22.6666666666667" style="29" customWidth="1"/>
    <col min="7" max="7" width="22" style="29" customWidth="1"/>
    <col min="8" max="16384" width="12" style="29"/>
  </cols>
  <sheetData>
    <row r="1" s="29" customFormat="1" spans="1:3">
      <c r="A1" s="5" t="s">
        <v>260</v>
      </c>
      <c r="B1" s="31"/>
      <c r="C1" s="31"/>
    </row>
    <row r="2" s="2" customFormat="1" ht="27.75" customHeight="1" spans="1:7">
      <c r="A2" s="32" t="s">
        <v>261</v>
      </c>
      <c r="B2" s="32"/>
      <c r="C2" s="32"/>
      <c r="D2" s="32"/>
      <c r="E2" s="32"/>
      <c r="F2" s="32"/>
      <c r="G2" s="32"/>
    </row>
    <row r="3" s="2" customFormat="1" ht="20.25" customHeight="1" spans="1:7">
      <c r="A3" s="33"/>
      <c r="B3" s="33"/>
      <c r="C3" s="33"/>
      <c r="D3" s="33"/>
      <c r="E3" s="33"/>
      <c r="F3" s="33"/>
      <c r="G3" s="33"/>
    </row>
    <row r="4" s="30" customFormat="1" ht="22.5" customHeight="1" spans="1:7">
      <c r="A4" s="34" t="s">
        <v>262</v>
      </c>
      <c r="B4" s="34"/>
      <c r="C4" s="34"/>
      <c r="D4" s="35"/>
      <c r="E4" s="36" t="s">
        <v>263</v>
      </c>
      <c r="F4" s="37">
        <v>45680</v>
      </c>
      <c r="G4" s="36"/>
    </row>
    <row r="5" s="30" customFormat="1" ht="30" customHeight="1" spans="1:7">
      <c r="A5" s="38" t="s">
        <v>264</v>
      </c>
      <c r="B5" s="38"/>
      <c r="C5" s="22" t="s">
        <v>265</v>
      </c>
      <c r="D5" s="22"/>
      <c r="E5" s="22"/>
      <c r="F5" s="22"/>
      <c r="G5" s="22"/>
    </row>
    <row r="6" s="30" customFormat="1" ht="16.5" customHeight="1" spans="1:7">
      <c r="A6" s="39" t="s">
        <v>266</v>
      </c>
      <c r="B6" s="39"/>
      <c r="C6" s="40" t="s">
        <v>267</v>
      </c>
      <c r="D6" s="40"/>
      <c r="E6" s="40"/>
      <c r="F6" s="41">
        <f>SUM(F7:G10)</f>
        <v>1516023344.96</v>
      </c>
      <c r="G6" s="41"/>
    </row>
    <row r="7" s="30" customFormat="1" ht="16.5" customHeight="1" spans="1:7">
      <c r="A7" s="39"/>
      <c r="B7" s="39"/>
      <c r="C7" s="40" t="s">
        <v>268</v>
      </c>
      <c r="D7" s="40"/>
      <c r="E7" s="40"/>
      <c r="F7" s="41">
        <v>1150029400.61</v>
      </c>
      <c r="G7" s="41"/>
    </row>
    <row r="8" s="30" customFormat="1" ht="16.5" customHeight="1" spans="1:7">
      <c r="A8" s="39"/>
      <c r="B8" s="39"/>
      <c r="C8" s="40" t="s">
        <v>269</v>
      </c>
      <c r="D8" s="40"/>
      <c r="E8" s="40"/>
      <c r="F8" s="42">
        <v>10769768</v>
      </c>
      <c r="G8" s="42"/>
    </row>
    <row r="9" s="30" customFormat="1" ht="16.5" customHeight="1" spans="1:7">
      <c r="A9" s="39"/>
      <c r="B9" s="39"/>
      <c r="C9" s="40" t="s">
        <v>270</v>
      </c>
      <c r="D9" s="40"/>
      <c r="E9" s="40"/>
      <c r="F9" s="41">
        <v>765000</v>
      </c>
      <c r="G9" s="41"/>
    </row>
    <row r="10" s="30" customFormat="1" ht="16.5" customHeight="1" spans="1:7">
      <c r="A10" s="39"/>
      <c r="B10" s="39"/>
      <c r="C10" s="40" t="s">
        <v>271</v>
      </c>
      <c r="D10" s="40"/>
      <c r="E10" s="40"/>
      <c r="F10" s="41">
        <v>354459176.35</v>
      </c>
      <c r="G10" s="41"/>
    </row>
    <row r="11" s="30" customFormat="1" ht="255" customHeight="1" spans="1:7">
      <c r="A11" s="39" t="s">
        <v>272</v>
      </c>
      <c r="B11" s="39"/>
      <c r="C11" s="43" t="s">
        <v>273</v>
      </c>
      <c r="D11" s="43"/>
      <c r="E11" s="43"/>
      <c r="F11" s="43"/>
      <c r="G11" s="43"/>
    </row>
    <row r="12" s="30" customFormat="1" ht="93" customHeight="1" spans="1:7">
      <c r="A12" s="44" t="s">
        <v>274</v>
      </c>
      <c r="B12" s="44"/>
      <c r="C12" s="43" t="s">
        <v>275</v>
      </c>
      <c r="D12" s="43"/>
      <c r="E12" s="43"/>
      <c r="F12" s="43"/>
      <c r="G12" s="43"/>
    </row>
    <row r="13" s="30" customFormat="1" ht="18.75" customHeight="1" spans="1:7">
      <c r="A13" s="45" t="s">
        <v>276</v>
      </c>
      <c r="B13" s="45" t="s">
        <v>277</v>
      </c>
      <c r="C13" s="45" t="s">
        <v>278</v>
      </c>
      <c r="D13" s="45" t="s">
        <v>279</v>
      </c>
      <c r="E13" s="45" t="s">
        <v>280</v>
      </c>
      <c r="F13" s="46" t="s">
        <v>281</v>
      </c>
      <c r="G13" s="46" t="s">
        <v>282</v>
      </c>
    </row>
    <row r="14" s="30" customFormat="1" ht="18.75" customHeight="1" spans="1:7">
      <c r="A14" s="45"/>
      <c r="B14" s="45"/>
      <c r="C14" s="45"/>
      <c r="D14" s="45"/>
      <c r="E14" s="45"/>
      <c r="F14" s="46"/>
      <c r="G14" s="46"/>
    </row>
    <row r="15" s="30" customFormat="1" ht="31" customHeight="1" spans="1:7">
      <c r="A15" s="45"/>
      <c r="B15" s="47" t="s">
        <v>283</v>
      </c>
      <c r="C15" s="22" t="s">
        <v>284</v>
      </c>
      <c r="D15" s="48" t="s">
        <v>285</v>
      </c>
      <c r="E15" s="49" t="s">
        <v>286</v>
      </c>
      <c r="F15" s="43" t="s">
        <v>287</v>
      </c>
      <c r="G15" s="50" t="s">
        <v>287</v>
      </c>
    </row>
    <row r="16" s="30" customFormat="1" ht="31" customHeight="1" spans="1:7">
      <c r="A16" s="45"/>
      <c r="B16" s="51"/>
      <c r="C16" s="22" t="s">
        <v>288</v>
      </c>
      <c r="D16" s="48" t="s">
        <v>289</v>
      </c>
      <c r="E16" s="49" t="s">
        <v>290</v>
      </c>
      <c r="F16" s="43" t="s">
        <v>287</v>
      </c>
      <c r="G16" s="50" t="s">
        <v>287</v>
      </c>
    </row>
    <row r="17" s="30" customFormat="1" ht="31" customHeight="1" spans="1:7">
      <c r="A17" s="45"/>
      <c r="B17" s="51"/>
      <c r="C17" s="22" t="s">
        <v>291</v>
      </c>
      <c r="D17" s="48" t="s">
        <v>292</v>
      </c>
      <c r="E17" s="49" t="s">
        <v>290</v>
      </c>
      <c r="F17" s="43" t="s">
        <v>287</v>
      </c>
      <c r="G17" s="50" t="s">
        <v>287</v>
      </c>
    </row>
    <row r="18" s="30" customFormat="1" ht="31" customHeight="1" spans="1:7">
      <c r="A18" s="45"/>
      <c r="B18" s="51"/>
      <c r="C18" s="22" t="s">
        <v>293</v>
      </c>
      <c r="D18" s="48" t="s">
        <v>294</v>
      </c>
      <c r="E18" s="49" t="s">
        <v>290</v>
      </c>
      <c r="F18" s="43"/>
      <c r="G18" s="50"/>
    </row>
    <row r="19" s="30" customFormat="1" ht="31" customHeight="1" spans="1:7">
      <c r="A19" s="45"/>
      <c r="B19" s="47" t="s">
        <v>295</v>
      </c>
      <c r="C19" s="27" t="s">
        <v>296</v>
      </c>
      <c r="D19" s="48" t="s">
        <v>297</v>
      </c>
      <c r="E19" s="49" t="s">
        <v>298</v>
      </c>
      <c r="F19" s="43"/>
      <c r="G19" s="50"/>
    </row>
    <row r="20" s="30" customFormat="1" ht="31" customHeight="1" spans="1:7">
      <c r="A20" s="45"/>
      <c r="B20" s="52" t="s">
        <v>299</v>
      </c>
      <c r="C20" s="22" t="s">
        <v>299</v>
      </c>
      <c r="D20" s="48" t="s">
        <v>300</v>
      </c>
      <c r="E20" s="53" t="s">
        <v>301</v>
      </c>
      <c r="F20" s="43" t="s">
        <v>287</v>
      </c>
      <c r="G20" s="50" t="s">
        <v>287</v>
      </c>
    </row>
    <row r="21" s="30" customFormat="1" ht="12" customHeight="1" spans="1:7">
      <c r="A21" s="54"/>
      <c r="B21" s="54" t="s">
        <v>302</v>
      </c>
      <c r="C21" s="55"/>
      <c r="D21" s="55"/>
      <c r="E21" s="56" t="s">
        <v>303</v>
      </c>
      <c r="F21" s="57">
        <v>83150052</v>
      </c>
      <c r="G21" s="57"/>
    </row>
    <row r="22" s="2" customFormat="1" ht="14" customHeight="1" spans="1:7">
      <c r="A22" s="58"/>
      <c r="B22" s="58"/>
      <c r="C22" s="58"/>
      <c r="D22" s="59"/>
      <c r="E22" s="59"/>
      <c r="F22" s="59"/>
      <c r="G22" s="59"/>
    </row>
    <row r="23" s="2" customFormat="1" ht="14" customHeight="1" spans="1:7">
      <c r="A23" s="58"/>
      <c r="B23" s="58"/>
      <c r="C23" s="58"/>
      <c r="D23" s="59"/>
      <c r="E23" s="59"/>
      <c r="F23" s="59"/>
      <c r="G23" s="59"/>
    </row>
    <row r="24" s="2" customFormat="1" ht="14" customHeight="1" spans="1:7">
      <c r="A24" s="58"/>
      <c r="B24" s="58"/>
      <c r="C24" s="58"/>
      <c r="D24" s="59"/>
      <c r="E24" s="59"/>
      <c r="F24" s="59"/>
      <c r="G24" s="59"/>
    </row>
    <row r="25" s="2" customFormat="1" ht="14" customHeight="1" spans="1:7">
      <c r="A25" s="58"/>
      <c r="B25" s="58"/>
      <c r="C25" s="58"/>
      <c r="D25" s="59"/>
      <c r="E25" s="59"/>
      <c r="F25" s="59"/>
      <c r="G25" s="59"/>
    </row>
  </sheetData>
  <mergeCells count="31">
    <mergeCell ref="A2:G2"/>
    <mergeCell ref="A3:G3"/>
    <mergeCell ref="A4:C4"/>
    <mergeCell ref="F4:G4"/>
    <mergeCell ref="A5:B5"/>
    <mergeCell ref="C5:G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B11"/>
    <mergeCell ref="C11:G11"/>
    <mergeCell ref="A12:B12"/>
    <mergeCell ref="C12:G12"/>
    <mergeCell ref="C21:D21"/>
    <mergeCell ref="F21:G21"/>
    <mergeCell ref="A13:A20"/>
    <mergeCell ref="B13:B14"/>
    <mergeCell ref="B15:B18"/>
    <mergeCell ref="C13:C14"/>
    <mergeCell ref="D13:D14"/>
    <mergeCell ref="E13:E14"/>
    <mergeCell ref="F13:F14"/>
    <mergeCell ref="G13:G14"/>
    <mergeCell ref="A6:B10"/>
  </mergeCells>
  <printOptions horizontalCentered="1"/>
  <pageMargins left="0.42" right="0.42" top="0.56" bottom="0.42" header="0.28" footer="0.28"/>
  <pageSetup paperSize="9" scale="9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C5" sqref="C5:H5"/>
    </sheetView>
  </sheetViews>
  <sheetFormatPr defaultColWidth="12" defaultRowHeight="23.25" customHeight="1" outlineLevelCol="7"/>
  <cols>
    <col min="1" max="1" width="7.16666666666667" style="3" customWidth="1"/>
    <col min="2" max="2" width="14.5" style="4" customWidth="1"/>
    <col min="3" max="3" width="21.1" style="1" customWidth="1"/>
    <col min="4" max="4" width="15.3333333333333" style="1" customWidth="1"/>
    <col min="5" max="5" width="10.8333333333333" style="1" customWidth="1"/>
    <col min="6" max="6" width="17.0666666666667" style="1" customWidth="1"/>
    <col min="7" max="7" width="9" style="1" customWidth="1"/>
    <col min="8" max="8" width="22.6666666666667" style="1" customWidth="1"/>
    <col min="9" max="9" width="11.8333333333333" style="1" customWidth="1"/>
    <col min="10" max="16384" width="12" style="1"/>
  </cols>
  <sheetData>
    <row r="1" s="1" customFormat="1" ht="14.25" spans="1:2">
      <c r="A1" s="5" t="s">
        <v>304</v>
      </c>
      <c r="B1" s="4"/>
    </row>
    <row r="2" s="2" customFormat="1" ht="14" customHeight="1" spans="1:8">
      <c r="A2" s="6" t="s">
        <v>305</v>
      </c>
      <c r="B2" s="6"/>
      <c r="C2" s="6"/>
      <c r="D2" s="6"/>
      <c r="E2" s="6"/>
      <c r="F2" s="6"/>
      <c r="G2" s="6"/>
      <c r="H2" s="6"/>
    </row>
    <row r="3" s="2" customFormat="1" ht="1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22.9" customHeight="1" spans="1:8">
      <c r="A5" s="8" t="s">
        <v>306</v>
      </c>
      <c r="B5" s="8"/>
      <c r="C5" s="8" t="s">
        <v>307</v>
      </c>
      <c r="D5" s="8"/>
      <c r="E5" s="8"/>
      <c r="F5" s="8"/>
      <c r="G5" s="8"/>
      <c r="H5" s="8"/>
    </row>
    <row r="6" s="2" customFormat="1" ht="31" customHeight="1" spans="1:8">
      <c r="A6" s="9" t="s">
        <v>308</v>
      </c>
      <c r="B6" s="9"/>
      <c r="C6" s="8" t="s">
        <v>309</v>
      </c>
      <c r="D6" s="8"/>
      <c r="E6" s="10" t="s">
        <v>310</v>
      </c>
      <c r="F6" s="10"/>
      <c r="G6" s="8" t="s">
        <v>121</v>
      </c>
      <c r="H6" s="8"/>
    </row>
    <row r="7" s="2" customFormat="1" ht="21.75" customHeight="1" spans="1:8">
      <c r="A7" s="11" t="s">
        <v>311</v>
      </c>
      <c r="B7" s="11"/>
      <c r="C7" s="11" t="s">
        <v>312</v>
      </c>
      <c r="D7" s="11"/>
      <c r="E7" s="11"/>
      <c r="F7" s="11"/>
      <c r="G7" s="11"/>
      <c r="H7" s="11"/>
    </row>
    <row r="8" s="2" customFormat="1" ht="16.5" customHeight="1" spans="1:8">
      <c r="A8" s="11"/>
      <c r="B8" s="11"/>
      <c r="C8" s="12" t="s">
        <v>267</v>
      </c>
      <c r="D8" s="12"/>
      <c r="E8" s="13">
        <f>E9+E12</f>
        <v>95309438.76</v>
      </c>
      <c r="F8" s="13"/>
      <c r="G8" s="13"/>
      <c r="H8" s="13"/>
    </row>
    <row r="9" s="2" customFormat="1" ht="16.5" customHeight="1" spans="1:8">
      <c r="A9" s="11"/>
      <c r="B9" s="11"/>
      <c r="C9" s="14" t="s">
        <v>313</v>
      </c>
      <c r="D9" s="14"/>
      <c r="E9" s="13">
        <f>SUM(E10:H11)</f>
        <v>95309438.76</v>
      </c>
      <c r="F9" s="13"/>
      <c r="G9" s="13"/>
      <c r="H9" s="13"/>
    </row>
    <row r="10" s="2" customFormat="1" ht="16.5" customHeight="1" spans="1:8">
      <c r="A10" s="11"/>
      <c r="B10" s="11"/>
      <c r="C10" s="14" t="s">
        <v>314</v>
      </c>
      <c r="D10" s="14"/>
      <c r="E10" s="13">
        <v>72291943.76</v>
      </c>
      <c r="F10" s="13"/>
      <c r="G10" s="13"/>
      <c r="H10" s="13"/>
    </row>
    <row r="11" s="2" customFormat="1" ht="16.5" customHeight="1" spans="1:8">
      <c r="A11" s="11"/>
      <c r="B11" s="11"/>
      <c r="C11" s="14" t="s">
        <v>315</v>
      </c>
      <c r="D11" s="14"/>
      <c r="E11" s="13">
        <v>23017495</v>
      </c>
      <c r="F11" s="13"/>
      <c r="G11" s="13"/>
      <c r="H11" s="13"/>
    </row>
    <row r="12" s="2" customFormat="1" ht="16.5" customHeight="1" spans="1:8">
      <c r="A12" s="11"/>
      <c r="B12" s="11"/>
      <c r="C12" s="14" t="s">
        <v>316</v>
      </c>
      <c r="D12" s="14"/>
      <c r="E12" s="15"/>
      <c r="F12" s="15"/>
      <c r="G12" s="15"/>
      <c r="H12" s="15"/>
    </row>
    <row r="13" s="2" customFormat="1" ht="16.5" customHeight="1" spans="1:8">
      <c r="A13" s="8" t="s">
        <v>317</v>
      </c>
      <c r="B13" s="8"/>
      <c r="C13" s="12" t="s">
        <v>318</v>
      </c>
      <c r="D13" s="12"/>
      <c r="E13" s="12"/>
      <c r="F13" s="12"/>
      <c r="G13" s="12"/>
      <c r="H13" s="12"/>
    </row>
    <row r="14" s="2" customFormat="1" ht="47.25" customHeight="1" spans="1:8">
      <c r="A14" s="8"/>
      <c r="B14" s="8"/>
      <c r="C14" s="12"/>
      <c r="D14" s="12"/>
      <c r="E14" s="12"/>
      <c r="F14" s="12"/>
      <c r="G14" s="12"/>
      <c r="H14" s="12"/>
    </row>
    <row r="15" s="2" customFormat="1" ht="36" customHeight="1" spans="1:8">
      <c r="A15" s="16" t="s">
        <v>276</v>
      </c>
      <c r="B15" s="17" t="s">
        <v>277</v>
      </c>
      <c r="C15" s="18" t="s">
        <v>278</v>
      </c>
      <c r="D15" s="18" t="s">
        <v>279</v>
      </c>
      <c r="E15" s="18" t="s">
        <v>280</v>
      </c>
      <c r="F15" s="18"/>
      <c r="G15" s="18"/>
      <c r="H15" s="18" t="s">
        <v>319</v>
      </c>
    </row>
    <row r="16" s="2" customFormat="1" ht="36" customHeight="1" spans="1:8">
      <c r="A16" s="19"/>
      <c r="B16" s="20" t="s">
        <v>283</v>
      </c>
      <c r="C16" s="21" t="s">
        <v>320</v>
      </c>
      <c r="D16" s="22" t="s">
        <v>321</v>
      </c>
      <c r="E16" s="23" t="s">
        <v>322</v>
      </c>
      <c r="F16" s="23"/>
      <c r="G16" s="23"/>
      <c r="H16" s="24" t="s">
        <v>287</v>
      </c>
    </row>
    <row r="17" s="2" customFormat="1" ht="36" customHeight="1" spans="1:8">
      <c r="A17" s="19"/>
      <c r="B17" s="25"/>
      <c r="C17" s="21" t="s">
        <v>323</v>
      </c>
      <c r="D17" s="22" t="s">
        <v>324</v>
      </c>
      <c r="E17" s="26">
        <v>1</v>
      </c>
      <c r="F17" s="26"/>
      <c r="G17" s="26"/>
      <c r="H17" s="24"/>
    </row>
    <row r="18" s="2" customFormat="1" ht="36" customHeight="1" spans="1:8">
      <c r="A18" s="19"/>
      <c r="B18" s="25"/>
      <c r="C18" s="21" t="s">
        <v>325</v>
      </c>
      <c r="D18" s="22" t="s">
        <v>326</v>
      </c>
      <c r="E18" s="26">
        <v>1</v>
      </c>
      <c r="F18" s="26"/>
      <c r="G18" s="26"/>
      <c r="H18" s="24" t="s">
        <v>287</v>
      </c>
    </row>
    <row r="19" s="2" customFormat="1" ht="36" customHeight="1" spans="1:8">
      <c r="A19" s="19"/>
      <c r="B19" s="25"/>
      <c r="C19" s="21" t="s">
        <v>327</v>
      </c>
      <c r="D19" s="22" t="s">
        <v>294</v>
      </c>
      <c r="E19" s="26">
        <v>1</v>
      </c>
      <c r="F19" s="26"/>
      <c r="G19" s="26"/>
      <c r="H19" s="24" t="s">
        <v>287</v>
      </c>
    </row>
    <row r="20" s="2" customFormat="1" ht="36" customHeight="1" spans="1:8">
      <c r="A20" s="19"/>
      <c r="B20" s="20" t="s">
        <v>295</v>
      </c>
      <c r="C20" s="21" t="s">
        <v>328</v>
      </c>
      <c r="D20" s="27" t="s">
        <v>329</v>
      </c>
      <c r="E20" s="23" t="s">
        <v>330</v>
      </c>
      <c r="F20" s="23"/>
      <c r="G20" s="23"/>
      <c r="H20" s="24" t="s">
        <v>287</v>
      </c>
    </row>
    <row r="21" s="2" customFormat="1" ht="36" customHeight="1" spans="1:8">
      <c r="A21" s="19"/>
      <c r="B21" s="28" t="s">
        <v>299</v>
      </c>
      <c r="C21" s="21" t="s">
        <v>331</v>
      </c>
      <c r="D21" s="22" t="s">
        <v>332</v>
      </c>
      <c r="E21" s="23" t="s">
        <v>333</v>
      </c>
      <c r="F21" s="23"/>
      <c r="G21" s="23"/>
      <c r="H21" s="24"/>
    </row>
  </sheetData>
  <mergeCells count="31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A15:A21"/>
    <mergeCell ref="B16:B19"/>
    <mergeCell ref="A2:H3"/>
    <mergeCell ref="A7:B12"/>
    <mergeCell ref="A13:B14"/>
    <mergeCell ref="C13:H14"/>
  </mergeCells>
  <printOptions horizontalCentered="1"/>
  <pageMargins left="0.42" right="0.42" top="0.56" bottom="0.42" header="0.28" footer="0.28"/>
  <pageSetup paperSize="9" scale="9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15" sqref="K15"/>
    </sheetView>
  </sheetViews>
  <sheetFormatPr defaultColWidth="12" defaultRowHeight="23.25" customHeight="1" outlineLevelCol="7"/>
  <cols>
    <col min="1" max="1" width="7.16666666666667" style="3" customWidth="1"/>
    <col min="2" max="2" width="14.5" style="4" customWidth="1"/>
    <col min="3" max="3" width="21.1" style="1" customWidth="1"/>
    <col min="4" max="4" width="15.3333333333333" style="1" customWidth="1"/>
    <col min="5" max="5" width="10.8333333333333" style="1" customWidth="1"/>
    <col min="6" max="6" width="17.0666666666667" style="1" customWidth="1"/>
    <col min="7" max="7" width="9" style="1" customWidth="1"/>
    <col min="8" max="8" width="22.6666666666667" style="1" customWidth="1"/>
    <col min="9" max="9" width="11.8333333333333" style="1" customWidth="1"/>
    <col min="10" max="16384" width="12" style="1"/>
  </cols>
  <sheetData>
    <row r="1" s="1" customFormat="1" ht="14.25" spans="1:2">
      <c r="A1" s="5" t="s">
        <v>334</v>
      </c>
      <c r="B1" s="4"/>
    </row>
    <row r="2" s="2" customFormat="1" ht="14" customHeight="1" spans="1:8">
      <c r="A2" s="6" t="s">
        <v>335</v>
      </c>
      <c r="B2" s="6"/>
      <c r="C2" s="6"/>
      <c r="D2" s="6"/>
      <c r="E2" s="6"/>
      <c r="F2" s="6"/>
      <c r="G2" s="6"/>
      <c r="H2" s="6"/>
    </row>
    <row r="3" s="2" customFormat="1" ht="1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22.9" customHeight="1" spans="1:8">
      <c r="A5" s="8" t="s">
        <v>306</v>
      </c>
      <c r="B5" s="8"/>
      <c r="C5" s="8" t="s">
        <v>336</v>
      </c>
      <c r="D5" s="8"/>
      <c r="E5" s="8"/>
      <c r="F5" s="8"/>
      <c r="G5" s="8"/>
      <c r="H5" s="8"/>
    </row>
    <row r="6" s="2" customFormat="1" ht="31" customHeight="1" spans="1:8">
      <c r="A6" s="9" t="s">
        <v>308</v>
      </c>
      <c r="B6" s="9"/>
      <c r="C6" s="8" t="s">
        <v>309</v>
      </c>
      <c r="D6" s="8"/>
      <c r="E6" s="10" t="s">
        <v>310</v>
      </c>
      <c r="F6" s="10"/>
      <c r="G6" s="8" t="s">
        <v>121</v>
      </c>
      <c r="H6" s="8"/>
    </row>
    <row r="7" s="2" customFormat="1" ht="21.75" customHeight="1" spans="1:8">
      <c r="A7" s="11" t="s">
        <v>311</v>
      </c>
      <c r="B7" s="11"/>
      <c r="C7" s="11" t="s">
        <v>312</v>
      </c>
      <c r="D7" s="11"/>
      <c r="E7" s="11"/>
      <c r="F7" s="11"/>
      <c r="G7" s="11"/>
      <c r="H7" s="11"/>
    </row>
    <row r="8" s="2" customFormat="1" ht="16.5" customHeight="1" spans="1:8">
      <c r="A8" s="11"/>
      <c r="B8" s="11"/>
      <c r="C8" s="12" t="s">
        <v>267</v>
      </c>
      <c r="D8" s="12"/>
      <c r="E8" s="13">
        <f>E9+E12</f>
        <v>27003545.5</v>
      </c>
      <c r="F8" s="13"/>
      <c r="G8" s="13"/>
      <c r="H8" s="13"/>
    </row>
    <row r="9" s="2" customFormat="1" ht="16.5" customHeight="1" spans="1:8">
      <c r="A9" s="11"/>
      <c r="B9" s="11"/>
      <c r="C9" s="14" t="s">
        <v>313</v>
      </c>
      <c r="D9" s="14"/>
      <c r="E9" s="13">
        <f>SUM(E10:H11)</f>
        <v>27003545.5</v>
      </c>
      <c r="F9" s="13"/>
      <c r="G9" s="13"/>
      <c r="H9" s="13"/>
    </row>
    <row r="10" s="2" customFormat="1" ht="16.5" customHeight="1" spans="1:8">
      <c r="A10" s="11"/>
      <c r="B10" s="11"/>
      <c r="C10" s="14" t="s">
        <v>314</v>
      </c>
      <c r="D10" s="14"/>
      <c r="E10" s="13">
        <v>20396645.5</v>
      </c>
      <c r="F10" s="13"/>
      <c r="G10" s="13"/>
      <c r="H10" s="13"/>
    </row>
    <row r="11" s="2" customFormat="1" ht="16.5" customHeight="1" spans="1:8">
      <c r="A11" s="11"/>
      <c r="B11" s="11"/>
      <c r="C11" s="14" t="s">
        <v>315</v>
      </c>
      <c r="D11" s="14"/>
      <c r="E11" s="13">
        <v>6606900</v>
      </c>
      <c r="F11" s="13"/>
      <c r="G11" s="13"/>
      <c r="H11" s="13"/>
    </row>
    <row r="12" s="2" customFormat="1" ht="16.5" customHeight="1" spans="1:8">
      <c r="A12" s="11"/>
      <c r="B12" s="11"/>
      <c r="C12" s="14" t="s">
        <v>316</v>
      </c>
      <c r="D12" s="14"/>
      <c r="E12" s="15"/>
      <c r="F12" s="15"/>
      <c r="G12" s="15"/>
      <c r="H12" s="15"/>
    </row>
    <row r="13" s="2" customFormat="1" ht="16.5" customHeight="1" spans="1:8">
      <c r="A13" s="8" t="s">
        <v>317</v>
      </c>
      <c r="B13" s="8"/>
      <c r="C13" s="12" t="s">
        <v>337</v>
      </c>
      <c r="D13" s="12"/>
      <c r="E13" s="12"/>
      <c r="F13" s="12"/>
      <c r="G13" s="12"/>
      <c r="H13" s="12"/>
    </row>
    <row r="14" s="2" customFormat="1" ht="47.25" customHeight="1" spans="1:8">
      <c r="A14" s="8"/>
      <c r="B14" s="8"/>
      <c r="C14" s="12"/>
      <c r="D14" s="12"/>
      <c r="E14" s="12"/>
      <c r="F14" s="12"/>
      <c r="G14" s="12"/>
      <c r="H14" s="12"/>
    </row>
    <row r="15" s="2" customFormat="1" ht="36" customHeight="1" spans="1:8">
      <c r="A15" s="16" t="s">
        <v>276</v>
      </c>
      <c r="B15" s="17" t="s">
        <v>277</v>
      </c>
      <c r="C15" s="18" t="s">
        <v>278</v>
      </c>
      <c r="D15" s="18" t="s">
        <v>279</v>
      </c>
      <c r="E15" s="18" t="s">
        <v>280</v>
      </c>
      <c r="F15" s="18"/>
      <c r="G15" s="18"/>
      <c r="H15" s="18" t="s">
        <v>319</v>
      </c>
    </row>
    <row r="16" s="2" customFormat="1" ht="36" customHeight="1" spans="1:8">
      <c r="A16" s="19"/>
      <c r="B16" s="20" t="s">
        <v>283</v>
      </c>
      <c r="C16" s="21" t="s">
        <v>320</v>
      </c>
      <c r="D16" s="22" t="s">
        <v>321</v>
      </c>
      <c r="E16" s="23" t="s">
        <v>338</v>
      </c>
      <c r="F16" s="23"/>
      <c r="G16" s="23"/>
      <c r="H16" s="24" t="s">
        <v>287</v>
      </c>
    </row>
    <row r="17" s="2" customFormat="1" ht="36" customHeight="1" spans="1:8">
      <c r="A17" s="19"/>
      <c r="B17" s="25"/>
      <c r="C17" s="21" t="s">
        <v>323</v>
      </c>
      <c r="D17" s="22" t="s">
        <v>324</v>
      </c>
      <c r="E17" s="26" t="s">
        <v>339</v>
      </c>
      <c r="F17" s="26"/>
      <c r="G17" s="26"/>
      <c r="H17" s="24"/>
    </row>
    <row r="18" s="2" customFormat="1" ht="36" customHeight="1" spans="1:8">
      <c r="A18" s="19"/>
      <c r="B18" s="25"/>
      <c r="C18" s="21" t="s">
        <v>325</v>
      </c>
      <c r="D18" s="22" t="s">
        <v>326</v>
      </c>
      <c r="E18" s="26">
        <v>1</v>
      </c>
      <c r="F18" s="26"/>
      <c r="G18" s="26"/>
      <c r="H18" s="24" t="s">
        <v>287</v>
      </c>
    </row>
    <row r="19" s="2" customFormat="1" ht="36" customHeight="1" spans="1:8">
      <c r="A19" s="19"/>
      <c r="B19" s="25"/>
      <c r="C19" s="21" t="s">
        <v>327</v>
      </c>
      <c r="D19" s="22" t="s">
        <v>294</v>
      </c>
      <c r="E19" s="26">
        <v>1</v>
      </c>
      <c r="F19" s="26"/>
      <c r="G19" s="26"/>
      <c r="H19" s="24" t="s">
        <v>287</v>
      </c>
    </row>
    <row r="20" s="2" customFormat="1" ht="36" customHeight="1" spans="1:8">
      <c r="A20" s="19"/>
      <c r="B20" s="20" t="s">
        <v>295</v>
      </c>
      <c r="C20" s="21" t="s">
        <v>328</v>
      </c>
      <c r="D20" s="27" t="s">
        <v>329</v>
      </c>
      <c r="E20" s="23" t="s">
        <v>330</v>
      </c>
      <c r="F20" s="23"/>
      <c r="G20" s="23"/>
      <c r="H20" s="24" t="s">
        <v>287</v>
      </c>
    </row>
    <row r="21" s="2" customFormat="1" ht="36" customHeight="1" spans="1:8">
      <c r="A21" s="19"/>
      <c r="B21" s="28" t="s">
        <v>299</v>
      </c>
      <c r="C21" s="21" t="s">
        <v>331</v>
      </c>
      <c r="D21" s="22" t="s">
        <v>332</v>
      </c>
      <c r="E21" s="23" t="s">
        <v>333</v>
      </c>
      <c r="F21" s="23"/>
      <c r="G21" s="23"/>
      <c r="H21" s="24"/>
    </row>
  </sheetData>
  <mergeCells count="31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A15:A21"/>
    <mergeCell ref="B16:B19"/>
    <mergeCell ref="A2:H3"/>
    <mergeCell ref="A7:B12"/>
    <mergeCell ref="A13:B14"/>
    <mergeCell ref="C13:H14"/>
  </mergeCells>
  <printOptions horizontalCentered="1"/>
  <pageMargins left="0.42" right="0.42" top="0.56" bottom="0.42" header="0.28" footer="0.28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许</cp:lastModifiedBy>
  <cp:revision>1</cp:revision>
  <dcterms:created xsi:type="dcterms:W3CDTF">2013-03-03T08:22:18Z</dcterms:created>
  <cp:lastPrinted>2017-02-03T07:09:46Z</cp:lastPrinted>
  <dcterms:modified xsi:type="dcterms:W3CDTF">2025-03-14T08:09:36Z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9C2070AA7BCB42B89F1059E5C276DF43_13</vt:lpwstr>
  </property>
</Properties>
</file>